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40" yWindow="510" windowWidth="9600" windowHeight="12570" activeTab="1"/>
  </bookViews>
  <sheets>
    <sheet name="Macros" sheetId="1" r:id="rId1"/>
    <sheet name="Sectors" sheetId="2" r:id="rId2"/>
    <sheet name="Regions" sheetId="3" r:id="rId3"/>
    <sheet name="Markup" sheetId="4" r:id="rId4"/>
  </sheets>
  <definedNames>
    <definedName name="_xlnm._FilterDatabase" localSheetId="2" hidden="1">'Regions'!$C$2:$C$114</definedName>
    <definedName name="_xlnm._FilterDatabase" localSheetId="1" hidden="1">'Sectors'!$C$2:$C$59</definedName>
    <definedName name="CRITERIA" localSheetId="1">'Sectors'!$C$2</definedName>
    <definedName name="_xlnm.Print_Area" localSheetId="3">'Markup'!$F$1:$H$58</definedName>
    <definedName name="_xlnm.Print_Area" localSheetId="2">'Regions'!$A$1:$C$114</definedName>
    <definedName name="_xlnm.Print_Area" localSheetId="1">'Sectors'!$C$1:$C$59</definedName>
  </definedNames>
  <calcPr fullCalcOnLoad="1"/>
</workbook>
</file>

<file path=xl/comments2.xml><?xml version="1.0" encoding="utf-8"?>
<comments xmlns="http://schemas.openxmlformats.org/spreadsheetml/2006/main">
  <authors>
    <author>Gouel</author>
    <author>Yvan Decreux</author>
  </authors>
  <commentList>
    <comment ref="G1" authorId="0">
      <text>
        <r>
          <rPr>
            <b/>
            <sz val="8"/>
            <rFont val="Tahoma"/>
            <family val="2"/>
          </rPr>
          <t>Select sectors that will be subject to GTAP tariffs and not MacMap tariffs</t>
        </r>
        <r>
          <rPr>
            <sz val="8"/>
            <rFont val="Tahoma"/>
            <family val="2"/>
          </rPr>
          <t xml:space="preserve">
</t>
        </r>
      </text>
    </comment>
    <comment ref="N2" authorId="0">
      <text>
        <r>
          <rPr>
            <b/>
            <sz val="8"/>
            <rFont val="Tahoma"/>
            <family val="2"/>
          </rPr>
          <t>Define label for results export</t>
        </r>
      </text>
    </comment>
    <comment ref="O2" authorId="0">
      <text>
        <r>
          <rPr>
            <b/>
            <sz val="8"/>
            <rFont val="Tahoma"/>
            <family val="2"/>
          </rPr>
          <t>Define a sectoral aggregation for results export</t>
        </r>
        <r>
          <rPr>
            <sz val="8"/>
            <rFont val="Tahoma"/>
            <family val="2"/>
          </rPr>
          <t xml:space="preserve">
</t>
        </r>
      </text>
    </comment>
    <comment ref="S1" authorId="1">
      <text>
        <r>
          <rPr>
            <b/>
            <sz val="8"/>
            <rFont val="Tahoma"/>
            <family val="2"/>
          </rPr>
          <t>Define labels for results aggregation</t>
        </r>
        <r>
          <rPr>
            <sz val="8"/>
            <rFont val="Tahoma"/>
            <family val="2"/>
          </rPr>
          <t xml:space="preserve">
</t>
        </r>
      </text>
    </comment>
    <comment ref="K1" authorId="0">
      <text>
        <r>
          <rPr>
            <b/>
            <sz val="8"/>
            <rFont val="Tahoma"/>
            <family val="2"/>
          </rPr>
          <t>Select a group of sectors for which labor is imperfectly mobile with other sectors</t>
        </r>
      </text>
    </comment>
    <comment ref="L1" authorId="0">
      <text>
        <r>
          <rPr>
            <b/>
            <sz val="8"/>
            <rFont val="Tahoma"/>
            <family val="2"/>
          </rPr>
          <t>Select the agricultural sectors that are subject to the European land set aside policy</t>
        </r>
      </text>
    </comment>
    <comment ref="M1" authorId="0">
      <text>
        <r>
          <rPr>
            <b/>
            <sz val="8"/>
            <rFont val="Tahoma"/>
            <family val="2"/>
          </rPr>
          <t>Select the agricultural sectors that are subject to the European intervention price policy</t>
        </r>
      </text>
    </comment>
    <comment ref="J1" authorId="1">
      <text>
        <r>
          <rPr>
            <b/>
            <sz val="8"/>
            <rFont val="Tahoma"/>
            <family val="0"/>
          </rPr>
          <t>Agriculture (WTO definition)</t>
        </r>
        <r>
          <rPr>
            <sz val="8"/>
            <rFont val="Tahoma"/>
            <family val="0"/>
          </rPr>
          <t xml:space="preserve">
</t>
        </r>
      </text>
    </comment>
  </commentList>
</comments>
</file>

<file path=xl/comments3.xml><?xml version="1.0" encoding="utf-8"?>
<comments xmlns="http://schemas.openxmlformats.org/spreadsheetml/2006/main">
  <authors>
    <author>Gouel</author>
  </authors>
  <commentList>
    <comment ref="G1" authorId="0">
      <text>
        <r>
          <rPr>
            <b/>
            <sz val="8"/>
            <rFont val="Tahoma"/>
            <family val="2"/>
          </rPr>
          <t>Select regions that contain mainly advanced countries. This set is used to distinguish products by quality according to their geographical origin, to calibrate the substistence level in demand function and to calibrate the level of imperfect competition</t>
        </r>
      </text>
    </comment>
  </commentList>
</comments>
</file>

<file path=xl/comments4.xml><?xml version="1.0" encoding="utf-8"?>
<comments xmlns="http://schemas.openxmlformats.org/spreadsheetml/2006/main">
  <authors>
    <author>Gouel</author>
  </authors>
  <commentList>
    <comment ref="I1" authorId="0">
      <text>
        <r>
          <rPr>
            <b/>
            <sz val="8"/>
            <rFont val="Tahoma"/>
            <family val="2"/>
          </rPr>
          <t>Select sectors in imperfect competition</t>
        </r>
      </text>
    </comment>
    <comment ref="J1" authorId="0">
      <text>
        <r>
          <rPr>
            <b/>
            <sz val="8"/>
            <rFont val="Tahoma"/>
            <family val="2"/>
          </rPr>
          <t>For sectors in perfect competition, select sectors with a simple demand tree (no quality differentiation by geographical origin)</t>
        </r>
      </text>
    </comment>
  </commentList>
</comments>
</file>

<file path=xl/sharedStrings.xml><?xml version="1.0" encoding="utf-8"?>
<sst xmlns="http://schemas.openxmlformats.org/spreadsheetml/2006/main" count="783" uniqueCount="468">
  <si>
    <t>pdr</t>
  </si>
  <si>
    <t>Paddy rice</t>
  </si>
  <si>
    <t>wht</t>
  </si>
  <si>
    <t>Wheat</t>
  </si>
  <si>
    <t>gro</t>
  </si>
  <si>
    <t>Cereal grains nec</t>
  </si>
  <si>
    <t>v_f</t>
  </si>
  <si>
    <t>osd</t>
  </si>
  <si>
    <t>Oil seeds</t>
  </si>
  <si>
    <t>c_b</t>
  </si>
  <si>
    <t>pfb</t>
  </si>
  <si>
    <t>Plant-based fibers</t>
  </si>
  <si>
    <t>ocr</t>
  </si>
  <si>
    <t>Crops nec</t>
  </si>
  <si>
    <t>ctl</t>
  </si>
  <si>
    <t>oap</t>
  </si>
  <si>
    <t>Animal products nec</t>
  </si>
  <si>
    <t>rmk</t>
  </si>
  <si>
    <t>Raw milk</t>
  </si>
  <si>
    <t>wol</t>
  </si>
  <si>
    <t>Forestry</t>
  </si>
  <si>
    <t>fsh</t>
  </si>
  <si>
    <t>Fishing</t>
  </si>
  <si>
    <t>Coal</t>
  </si>
  <si>
    <t>oil</t>
  </si>
  <si>
    <t>Oil</t>
  </si>
  <si>
    <t>gas</t>
  </si>
  <si>
    <t>Gas</t>
  </si>
  <si>
    <t>omn</t>
  </si>
  <si>
    <t>Minerals nec</t>
  </si>
  <si>
    <t>cmt</t>
  </si>
  <si>
    <t>omt</t>
  </si>
  <si>
    <t>Meat products nec</t>
  </si>
  <si>
    <t>vol</t>
  </si>
  <si>
    <t>Vegetable oils and fats</t>
  </si>
  <si>
    <t>mil</t>
  </si>
  <si>
    <t>Dairy products</t>
  </si>
  <si>
    <t>pcr</t>
  </si>
  <si>
    <t>Processed rice</t>
  </si>
  <si>
    <t>sgr</t>
  </si>
  <si>
    <t>Sugar</t>
  </si>
  <si>
    <t>ofd</t>
  </si>
  <si>
    <t>Food products nec</t>
  </si>
  <si>
    <t>b_t</t>
  </si>
  <si>
    <t>Beverages and tobacco products</t>
  </si>
  <si>
    <t>tex</t>
  </si>
  <si>
    <t>Textiles</t>
  </si>
  <si>
    <t>wap</t>
  </si>
  <si>
    <t>Wearing apparel</t>
  </si>
  <si>
    <t>lea</t>
  </si>
  <si>
    <t>Leather products</t>
  </si>
  <si>
    <t>lum</t>
  </si>
  <si>
    <t>Wood products</t>
  </si>
  <si>
    <t>ppp</t>
  </si>
  <si>
    <t>p_c</t>
  </si>
  <si>
    <t>crp</t>
  </si>
  <si>
    <t>nmm</t>
  </si>
  <si>
    <t>Mineral products nec</t>
  </si>
  <si>
    <t>i_s</t>
  </si>
  <si>
    <t>Ferrous metals</t>
  </si>
  <si>
    <t>nfm</t>
  </si>
  <si>
    <t>Metals nec</t>
  </si>
  <si>
    <t>fmp</t>
  </si>
  <si>
    <t>Metal products</t>
  </si>
  <si>
    <t>mvh</t>
  </si>
  <si>
    <t>Motor vehicles and parts</t>
  </si>
  <si>
    <t>otn</t>
  </si>
  <si>
    <t>Transport equipment nec</t>
  </si>
  <si>
    <t>ele</t>
  </si>
  <si>
    <t>Electronic equipment</t>
  </si>
  <si>
    <t>ome</t>
  </si>
  <si>
    <t>Machinery and equipment nec</t>
  </si>
  <si>
    <t>omf</t>
  </si>
  <si>
    <t>Manufactures nec</t>
  </si>
  <si>
    <t>ely</t>
  </si>
  <si>
    <t>Electricity</t>
  </si>
  <si>
    <t>gdt</t>
  </si>
  <si>
    <t>wtr</t>
  </si>
  <si>
    <t>Water</t>
  </si>
  <si>
    <t>cns</t>
  </si>
  <si>
    <t>Construction</t>
  </si>
  <si>
    <t>trd</t>
  </si>
  <si>
    <t>Trade</t>
  </si>
  <si>
    <t>otp</t>
  </si>
  <si>
    <t>Transport nec</t>
  </si>
  <si>
    <t>wtp</t>
  </si>
  <si>
    <t>Sea transport</t>
  </si>
  <si>
    <t>atp</t>
  </si>
  <si>
    <t>Air transport</t>
  </si>
  <si>
    <t>cmn</t>
  </si>
  <si>
    <t>Communication</t>
  </si>
  <si>
    <t>ofi</t>
  </si>
  <si>
    <t>Financial services nec</t>
  </si>
  <si>
    <t>isr</t>
  </si>
  <si>
    <t>Insurance</t>
  </si>
  <si>
    <t>obs</t>
  </si>
  <si>
    <t>Business services nec</t>
  </si>
  <si>
    <t>ros</t>
  </si>
  <si>
    <t>Recreation and other services</t>
  </si>
  <si>
    <t>osg</t>
  </si>
  <si>
    <t>PubAdmin/Defence/Health/Educat</t>
  </si>
  <si>
    <t>dwe</t>
  </si>
  <si>
    <t>Dwellings</t>
  </si>
  <si>
    <t>Australia</t>
  </si>
  <si>
    <t>New Zealand</t>
  </si>
  <si>
    <t>China</t>
  </si>
  <si>
    <t>Hong Kong</t>
  </si>
  <si>
    <t>Japan</t>
  </si>
  <si>
    <t>Korea</t>
  </si>
  <si>
    <t>Taiwan</t>
  </si>
  <si>
    <t>Indonesia</t>
  </si>
  <si>
    <t>Malaysia</t>
  </si>
  <si>
    <t>Philippines</t>
  </si>
  <si>
    <t>Singapore</t>
  </si>
  <si>
    <t>Thailand</t>
  </si>
  <si>
    <t>Bangladesh</t>
  </si>
  <si>
    <t>India</t>
  </si>
  <si>
    <t>Sri Lanka</t>
  </si>
  <si>
    <t>Rest of South Asia</t>
  </si>
  <si>
    <t>Canada</t>
  </si>
  <si>
    <t>Mexico</t>
  </si>
  <si>
    <t>Colombia</t>
  </si>
  <si>
    <t>Peru</t>
  </si>
  <si>
    <t>Venezuela</t>
  </si>
  <si>
    <t>Argentina</t>
  </si>
  <si>
    <t>Brazil</t>
  </si>
  <si>
    <t>Chile</t>
  </si>
  <si>
    <t>Uruguay</t>
  </si>
  <si>
    <t>Rest of South America</t>
  </si>
  <si>
    <t>Austria</t>
  </si>
  <si>
    <t>Belgium</t>
  </si>
  <si>
    <t>Denmark</t>
  </si>
  <si>
    <t>Finland</t>
  </si>
  <si>
    <t>France</t>
  </si>
  <si>
    <t>Germany</t>
  </si>
  <si>
    <t>United Kingdom</t>
  </si>
  <si>
    <t>Greece</t>
  </si>
  <si>
    <t>Ireland</t>
  </si>
  <si>
    <t>Italy</t>
  </si>
  <si>
    <t>Luxembourg</t>
  </si>
  <si>
    <t>Netherlands</t>
  </si>
  <si>
    <t>Portugal</t>
  </si>
  <si>
    <t>Spain</t>
  </si>
  <si>
    <t>Sweden</t>
  </si>
  <si>
    <t>Switzerland</t>
  </si>
  <si>
    <t>Albania</t>
  </si>
  <si>
    <t>Bulgaria</t>
  </si>
  <si>
    <t>Croatia</t>
  </si>
  <si>
    <t>Czech Republic</t>
  </si>
  <si>
    <t>Hungary</t>
  </si>
  <si>
    <t>Malta</t>
  </si>
  <si>
    <t>Poland</t>
  </si>
  <si>
    <t>Romania</t>
  </si>
  <si>
    <t>Slovakia</t>
  </si>
  <si>
    <t>Slovenia</t>
  </si>
  <si>
    <t>Estonia</t>
  </si>
  <si>
    <t>Latvia</t>
  </si>
  <si>
    <t>Lithuania</t>
  </si>
  <si>
    <t>Russian Federation</t>
  </si>
  <si>
    <t>Rest of Former Soviet Union</t>
  </si>
  <si>
    <t>Cyprus</t>
  </si>
  <si>
    <t>Turkey</t>
  </si>
  <si>
    <t>Morocco</t>
  </si>
  <si>
    <t>Rest of North Africa</t>
  </si>
  <si>
    <t>Botswana</t>
  </si>
  <si>
    <t>Malawi</t>
  </si>
  <si>
    <t>Mozambique</t>
  </si>
  <si>
    <t>Tanzania</t>
  </si>
  <si>
    <t>Zambia</t>
  </si>
  <si>
    <t>Zimbabwe</t>
  </si>
  <si>
    <t>Uganda</t>
  </si>
  <si>
    <t>Markup</t>
  </si>
  <si>
    <t>NBOher</t>
  </si>
  <si>
    <t>frs</t>
  </si>
  <si>
    <t>coa</t>
  </si>
  <si>
    <t>Rest of Oceania</t>
  </si>
  <si>
    <t>Rest of Southeast Asia</t>
  </si>
  <si>
    <t>Rest of East Asia</t>
  </si>
  <si>
    <t>Rest of North America</t>
  </si>
  <si>
    <t>Rest of the Caribbean</t>
  </si>
  <si>
    <t>Rest of EFTA</t>
  </si>
  <si>
    <t>Rest of Europe</t>
  </si>
  <si>
    <t>South Africa</t>
  </si>
  <si>
    <t>Rest of South African Customs Union</t>
  </si>
  <si>
    <t>Paper products. publishing</t>
  </si>
  <si>
    <t>Petroleum. coal products</t>
  </si>
  <si>
    <t>Chemical.rubber.plastic prods</t>
  </si>
  <si>
    <t>Gas manufacture. distribution</t>
  </si>
  <si>
    <t>Vegetables. fruit. nuts</t>
  </si>
  <si>
    <t>Sugar cane. sugar beet</t>
  </si>
  <si>
    <t>Cattle.sheep.goats.horses</t>
  </si>
  <si>
    <t>Wool. silk-worm cocoons</t>
  </si>
  <si>
    <t>Meat: cattle.sheep.goats.horse</t>
  </si>
  <si>
    <t>Madagascar</t>
  </si>
  <si>
    <t>Tunisia</t>
  </si>
  <si>
    <t>Pakistan</t>
  </si>
  <si>
    <t>Bolivia</t>
  </si>
  <si>
    <t>AUS</t>
  </si>
  <si>
    <t>NZL</t>
  </si>
  <si>
    <t>XOC</t>
  </si>
  <si>
    <t>CHN</t>
  </si>
  <si>
    <t>HKG</t>
  </si>
  <si>
    <t>JPN</t>
  </si>
  <si>
    <t>KOR</t>
  </si>
  <si>
    <t>TWN</t>
  </si>
  <si>
    <t>XEA</t>
  </si>
  <si>
    <t>IDN</t>
  </si>
  <si>
    <t>MYS</t>
  </si>
  <si>
    <t>PHL</t>
  </si>
  <si>
    <t>SGP</t>
  </si>
  <si>
    <t>THA</t>
  </si>
  <si>
    <t>VNM</t>
  </si>
  <si>
    <t>XSE</t>
  </si>
  <si>
    <t>BGD</t>
  </si>
  <si>
    <t>IND</t>
  </si>
  <si>
    <t>PAK</t>
  </si>
  <si>
    <t>LKA</t>
  </si>
  <si>
    <t>XSA</t>
  </si>
  <si>
    <t>CAN</t>
  </si>
  <si>
    <t>USA</t>
  </si>
  <si>
    <t>MEX</t>
  </si>
  <si>
    <t>XNA</t>
  </si>
  <si>
    <t>BOL</t>
  </si>
  <si>
    <t>COL</t>
  </si>
  <si>
    <t>ECU</t>
  </si>
  <si>
    <t>PER</t>
  </si>
  <si>
    <t>VEN</t>
  </si>
  <si>
    <t>ARG</t>
  </si>
  <si>
    <t>BRA</t>
  </si>
  <si>
    <t>CHL</t>
  </si>
  <si>
    <t>URY</t>
  </si>
  <si>
    <t>XSM</t>
  </si>
  <si>
    <t>XCA</t>
  </si>
  <si>
    <t>XCB</t>
  </si>
  <si>
    <t>AUT</t>
  </si>
  <si>
    <t>BEL</t>
  </si>
  <si>
    <t>DNK</t>
  </si>
  <si>
    <t>FIN</t>
  </si>
  <si>
    <t>FRA</t>
  </si>
  <si>
    <t>DEU</t>
  </si>
  <si>
    <t>GBR</t>
  </si>
  <si>
    <t>GRC</t>
  </si>
  <si>
    <t>IRL</t>
  </si>
  <si>
    <t>ITA</t>
  </si>
  <si>
    <t>LUX</t>
  </si>
  <si>
    <t>NLD</t>
  </si>
  <si>
    <t>PRT</t>
  </si>
  <si>
    <t>ESP</t>
  </si>
  <si>
    <t>SWE</t>
  </si>
  <si>
    <t>CHE</t>
  </si>
  <si>
    <t>XEF</t>
  </si>
  <si>
    <t>XER</t>
  </si>
  <si>
    <t>ALB</t>
  </si>
  <si>
    <t>BGR</t>
  </si>
  <si>
    <t>HRV</t>
  </si>
  <si>
    <t>CYP</t>
  </si>
  <si>
    <t>CZE</t>
  </si>
  <si>
    <t>HUN</t>
  </si>
  <si>
    <t>MLT</t>
  </si>
  <si>
    <t>POL</t>
  </si>
  <si>
    <t>SVK</t>
  </si>
  <si>
    <t>SVN</t>
  </si>
  <si>
    <t>EST</t>
  </si>
  <si>
    <t>LVA</t>
  </si>
  <si>
    <t>LTU</t>
  </si>
  <si>
    <t>RUS</t>
  </si>
  <si>
    <t>XSU</t>
  </si>
  <si>
    <t>TUR</t>
  </si>
  <si>
    <t>IRN</t>
  </si>
  <si>
    <t>MAR</t>
  </si>
  <si>
    <t>TUN</t>
  </si>
  <si>
    <t>XNF</t>
  </si>
  <si>
    <t>BWA</t>
  </si>
  <si>
    <t>ZAF</t>
  </si>
  <si>
    <t>XSC</t>
  </si>
  <si>
    <t>MWI</t>
  </si>
  <si>
    <t>MUS</t>
  </si>
  <si>
    <t>MOZ</t>
  </si>
  <si>
    <t>TZA</t>
  </si>
  <si>
    <t>ZMB</t>
  </si>
  <si>
    <t>ZWE</t>
  </si>
  <si>
    <t>MDG</t>
  </si>
  <si>
    <t>NGA</t>
  </si>
  <si>
    <t>UGA</t>
  </si>
  <si>
    <t>Viet Nam</t>
  </si>
  <si>
    <t>United States of America</t>
  </si>
  <si>
    <t>Ecuador</t>
  </si>
  <si>
    <t>Iran, Islamic Republic of</t>
  </si>
  <si>
    <t>Mauritius</t>
  </si>
  <si>
    <t>Nigeria</t>
  </si>
  <si>
    <t>GTAP tariffs</t>
  </si>
  <si>
    <t>Label</t>
  </si>
  <si>
    <t>Mapping table</t>
  </si>
  <si>
    <t>GTAP Code</t>
  </si>
  <si>
    <t>Aggregation Code</t>
  </si>
  <si>
    <t>North</t>
  </si>
  <si>
    <t>Scarce land</t>
  </si>
  <si>
    <t>Weight</t>
  </si>
  <si>
    <t>MIRAGE Code</t>
  </si>
  <si>
    <t>Simple</t>
  </si>
  <si>
    <t>To push the 'Calculate' button is optional</t>
  </si>
  <si>
    <t>Area to fill with Y for each sector to include in the set</t>
  </si>
  <si>
    <t>Area to fill</t>
  </si>
  <si>
    <t>Area to fill with Y for each region to include in the set</t>
  </si>
  <si>
    <t>Sectors Nb:</t>
  </si>
  <si>
    <t>Regions Nb:</t>
  </si>
  <si>
    <t>Click on the 'Aggregate' button after having filled the yellow and orange areas in the 3 next sheets</t>
  </si>
  <si>
    <t>Area to fill with Y for each region or sector to include in the set</t>
  </si>
  <si>
    <t>MacMaps information: Sectors without HS6 equivalent</t>
  </si>
  <si>
    <t>Aggregation codes should not include space character or be a GAMS command name.</t>
  </si>
  <si>
    <t>Area to fill with aggregation codes</t>
  </si>
  <si>
    <t>No code of more than 10 characters</t>
  </si>
  <si>
    <t>Dual labor market</t>
  </si>
  <si>
    <t>KHM</t>
  </si>
  <si>
    <t>Cambodia</t>
  </si>
  <si>
    <t>PRY</t>
  </si>
  <si>
    <t>Paraguay</t>
  </si>
  <si>
    <t>EGY</t>
  </si>
  <si>
    <t>Egypt</t>
  </si>
  <si>
    <t>SEN</t>
  </si>
  <si>
    <t>Senegal</t>
  </si>
  <si>
    <t>Results export</t>
  </si>
  <si>
    <t>MIRAGE label</t>
  </si>
  <si>
    <t>Results aggregation</t>
  </si>
  <si>
    <t>Area to fill with the choices of labels and aggregation for the results</t>
  </si>
  <si>
    <t>Results label</t>
  </si>
  <si>
    <t>NIC</t>
  </si>
  <si>
    <t>Nicaragua</t>
  </si>
  <si>
    <t>Rest of Central America</t>
  </si>
  <si>
    <t>XEE</t>
  </si>
  <si>
    <t>Rest of Eastern Europe</t>
  </si>
  <si>
    <t>KAZ</t>
  </si>
  <si>
    <t>Kazakhstan</t>
  </si>
  <si>
    <t>KGZ</t>
  </si>
  <si>
    <t>XWS</t>
  </si>
  <si>
    <t>Rest of Western Asia</t>
  </si>
  <si>
    <t>XWF</t>
  </si>
  <si>
    <t>Rest of Western Africa</t>
  </si>
  <si>
    <t>XCF</t>
  </si>
  <si>
    <t>Central Africa</t>
  </si>
  <si>
    <t>XAC</t>
  </si>
  <si>
    <t>South Central Africa</t>
  </si>
  <si>
    <t>XEC</t>
  </si>
  <si>
    <t>Rest of Eastern Africa</t>
  </si>
  <si>
    <t>UKR</t>
  </si>
  <si>
    <t>Ukraine</t>
  </si>
  <si>
    <t>ARM</t>
  </si>
  <si>
    <t>Armenia</t>
  </si>
  <si>
    <t>AZE</t>
  </si>
  <si>
    <t>Azerbaijan</t>
  </si>
  <si>
    <t>GEO</t>
  </si>
  <si>
    <t>Georgia</t>
  </si>
  <si>
    <t>For more explanations see MIRAGE Wiki</t>
  </si>
  <si>
    <t>BLR</t>
  </si>
  <si>
    <t>Belarus</t>
  </si>
  <si>
    <t>Country - New to GTAP 7</t>
  </si>
  <si>
    <t>Country - New to GTAP 6.1</t>
  </si>
  <si>
    <t>Country - New to GTAP 6.2</t>
  </si>
  <si>
    <t>Kyrgyzstan</t>
  </si>
  <si>
    <t>LAO</t>
  </si>
  <si>
    <t>Lao People's Democratic Republic</t>
  </si>
  <si>
    <t>CRI</t>
  </si>
  <si>
    <t>GTM</t>
  </si>
  <si>
    <t>Costa Rica</t>
  </si>
  <si>
    <t>Guatemala</t>
  </si>
  <si>
    <t>NOR</t>
  </si>
  <si>
    <t>Norway</t>
  </si>
  <si>
    <t>ICI</t>
  </si>
  <si>
    <t>PAN</t>
  </si>
  <si>
    <t>Panama</t>
  </si>
  <si>
    <t>ETH</t>
  </si>
  <si>
    <t>Ethiopia</t>
  </si>
  <si>
    <t>EU27</t>
  </si>
  <si>
    <t>Y</t>
  </si>
  <si>
    <t>Dvd</t>
  </si>
  <si>
    <t>Dving</t>
  </si>
  <si>
    <t>a3 Services</t>
  </si>
  <si>
    <t>s01 Cereals</t>
  </si>
  <si>
    <t>s02 Vegetable &amp; Fruits</t>
  </si>
  <si>
    <t>s03 Oils and Fats</t>
  </si>
  <si>
    <t>s04 Sugar</t>
  </si>
  <si>
    <t>s05 Fibers and Other crops</t>
  </si>
  <si>
    <t>s12 Textile Leather &amp; Clothing</t>
  </si>
  <si>
    <t>s07 Dairy</t>
  </si>
  <si>
    <t>s08 Forestry Wood Paper Publishing</t>
  </si>
  <si>
    <t>s09 Fishing</t>
  </si>
  <si>
    <t>s10 Primary &amp; Petroleum products</t>
  </si>
  <si>
    <t>s11 Food &amp; Tobacco</t>
  </si>
  <si>
    <t>s13 Chemicals</t>
  </si>
  <si>
    <t>s14 Other Manufactured products</t>
  </si>
  <si>
    <t>s15 Metals</t>
  </si>
  <si>
    <t>s16 Cars &amp; Trucks</t>
  </si>
  <si>
    <t>s17 Planes Ships Bikes Trains</t>
  </si>
  <si>
    <t>s18 Electronic equipment</t>
  </si>
  <si>
    <t>s19 Machinery</t>
  </si>
  <si>
    <t>s21 Construction</t>
  </si>
  <si>
    <t>s22 Trade</t>
  </si>
  <si>
    <t>s23 Transport</t>
  </si>
  <si>
    <t>s24 Communication</t>
  </si>
  <si>
    <t>s25 Financial services</t>
  </si>
  <si>
    <t>s26 Business services</t>
  </si>
  <si>
    <t>s06 Meat</t>
  </si>
  <si>
    <t>AgroFood</t>
  </si>
  <si>
    <t>NAMA</t>
  </si>
  <si>
    <t>Services</t>
  </si>
  <si>
    <t>a1 Agriculture</t>
  </si>
  <si>
    <t>a2 NAMA</t>
  </si>
  <si>
    <t>RoW</t>
  </si>
  <si>
    <t>r01 European Union</t>
  </si>
  <si>
    <t>r17 Rest of World</t>
  </si>
  <si>
    <t>r02 USA</t>
  </si>
  <si>
    <t>r03 Canada</t>
  </si>
  <si>
    <t>r04 Japan</t>
  </si>
  <si>
    <t>r05 EFTA</t>
  </si>
  <si>
    <t>r06 Australia &amp; New Zealand</t>
  </si>
  <si>
    <t>r07 Korea &amp; Taiwan</t>
  </si>
  <si>
    <t>r08 China</t>
  </si>
  <si>
    <t>r09 India</t>
  </si>
  <si>
    <t>r10 ASEAN</t>
  </si>
  <si>
    <t>r11 Rest of South Asia</t>
  </si>
  <si>
    <t>r13 Mercosur</t>
  </si>
  <si>
    <t>r14 Rest of South America</t>
  </si>
  <si>
    <t>r15 North Africa</t>
  </si>
  <si>
    <t>r16 Rest of Africa</t>
  </si>
  <si>
    <t>a1 Developed countries</t>
  </si>
  <si>
    <t>a2 Developing countries</t>
  </si>
  <si>
    <t>r12 Mexico &amp; Caribbean</t>
  </si>
  <si>
    <t>Labor type 1</t>
  </si>
  <si>
    <t>Land set-aside</t>
  </si>
  <si>
    <t>Intervention price</t>
  </si>
  <si>
    <t>ROU</t>
  </si>
  <si>
    <t>Ser TX</t>
  </si>
  <si>
    <t>Ser TC</t>
  </si>
  <si>
    <t>s20 Other services</t>
  </si>
  <si>
    <t>Agr</t>
  </si>
  <si>
    <t>Cereals</t>
  </si>
  <si>
    <t>VegFruits</t>
  </si>
  <si>
    <t>OilFats</t>
  </si>
  <si>
    <t>OthAgri</t>
  </si>
  <si>
    <t>Meat</t>
  </si>
  <si>
    <t>Dairy</t>
  </si>
  <si>
    <t>WoodPaper</t>
  </si>
  <si>
    <t>Primary</t>
  </si>
  <si>
    <t>Food</t>
  </si>
  <si>
    <t>Textile</t>
  </si>
  <si>
    <t>Chemicals</t>
  </si>
  <si>
    <t>OthManuf</t>
  </si>
  <si>
    <t>Metal</t>
  </si>
  <si>
    <t>MotorVeh</t>
  </si>
  <si>
    <t>TrspEqNec</t>
  </si>
  <si>
    <t>Electroequ</t>
  </si>
  <si>
    <t>Machinery</t>
  </si>
  <si>
    <t>OthSer</t>
  </si>
  <si>
    <t>Construct</t>
  </si>
  <si>
    <t>Transport</t>
  </si>
  <si>
    <t>Communic</t>
  </si>
  <si>
    <t>Finance</t>
  </si>
  <si>
    <t>Business</t>
  </si>
  <si>
    <t>ANZ</t>
  </si>
  <si>
    <t>KorTai</t>
  </si>
  <si>
    <t>ASEAN</t>
  </si>
  <si>
    <t>RoSthAsia</t>
  </si>
  <si>
    <t>MexiCarib</t>
  </si>
  <si>
    <t>Mercosur</t>
  </si>
  <si>
    <t>RoSthAm</t>
  </si>
  <si>
    <t>EFTA</t>
  </si>
  <si>
    <t>NorthAfr</t>
  </si>
  <si>
    <t>RoAfrica</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</si>
</sst>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_-* #,##0\ _€_-;\-* #,##0\ _€_-;_-* &quot;-&quot;??\ _€_-;_-@_-"/>
    <numFmt numFmtId="189" formatCode="_-* #,##0.0\ _€_-;\-* #,##0.0\ _€_-;_-* &quot;-&quot;??\ _€_-;_-@_-"/>
    <numFmt numFmtId="190" formatCode="0.0000000"/>
    <numFmt numFmtId="191" formatCode="0.000000"/>
    <numFmt numFmtId="192" formatCode="0.00000"/>
    <numFmt numFmtId="193" formatCode="0.0000"/>
    <numFmt numFmtId="194" formatCode="0.000"/>
    <numFmt numFmtId="195" formatCode="0.0"/>
    <numFmt numFmtId="196" formatCode="0;0;"/>
    <numFmt numFmtId="197" formatCode="&quot;Vrai&quot;;&quot;Vrai&quot;;&quot;Faux&quot;"/>
    <numFmt numFmtId="198" formatCode="&quot;Actif&quot;;&quot;Actif&quot;;&quot;Inactif&quot;"/>
    <numFmt numFmtId="199" formatCode="#,##0.0"/>
  </numFmts>
  <fonts count="54">
    <font>
      <sz val="10"/>
      <name val="Arial"/>
      <family val="0"/>
    </font>
    <font>
      <u val="single"/>
      <sz val="10"/>
      <color indexed="12"/>
      <name val="Arial"/>
      <family val="2"/>
    </font>
    <font>
      <b/>
      <sz val="10"/>
      <name val="Arial"/>
      <family val="2"/>
    </font>
    <font>
      <b/>
      <sz val="10"/>
      <color indexed="12"/>
      <name val="Arial"/>
      <family val="2"/>
    </font>
    <font>
      <sz val="10"/>
      <color indexed="9"/>
      <name val="Arial"/>
      <family val="2"/>
    </font>
    <font>
      <b/>
      <sz val="10"/>
      <color indexed="10"/>
      <name val="Arial"/>
      <family val="2"/>
    </font>
    <font>
      <i/>
      <sz val="10"/>
      <color indexed="10"/>
      <name val="Arial"/>
      <family val="2"/>
    </font>
    <font>
      <u val="single"/>
      <sz val="10"/>
      <color indexed="36"/>
      <name val="Arial"/>
      <family val="2"/>
    </font>
    <font>
      <b/>
      <sz val="10"/>
      <color indexed="9"/>
      <name val="Arial"/>
      <family val="2"/>
    </font>
    <font>
      <sz val="10"/>
      <color indexed="10"/>
      <name val="Arial"/>
      <family val="2"/>
    </font>
    <font>
      <sz val="10"/>
      <color indexed="14"/>
      <name val="Arial"/>
      <family val="2"/>
    </font>
    <font>
      <sz val="10"/>
      <color indexed="12"/>
      <name val="Arial"/>
      <family val="2"/>
    </font>
    <font>
      <b/>
      <sz val="8"/>
      <name val="Tahoma"/>
      <family val="2"/>
    </font>
    <font>
      <sz val="8"/>
      <name val="Tahoma"/>
      <family val="2"/>
    </font>
    <font>
      <b/>
      <u val="single"/>
      <sz val="16"/>
      <color indexed="12"/>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52"/>
        <bgColor indexed="64"/>
      </patternFill>
    </fill>
    <fill>
      <patternFill patternType="solid">
        <fgColor indexed="50"/>
        <bgColor indexed="64"/>
      </patternFill>
    </fill>
    <fill>
      <patternFill patternType="solid">
        <fgColor indexed="5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color indexed="8"/>
      </left>
      <right>
        <color indexed="63"/>
      </right>
      <top>
        <color indexed="63"/>
      </top>
      <bottom>
        <color indexed="63"/>
      </bottom>
    </border>
    <border>
      <left>
        <color indexed="63"/>
      </left>
      <right>
        <color indexed="63"/>
      </right>
      <top style="medium"/>
      <bottom>
        <color indexed="63"/>
      </bottom>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1" fillId="0" borderId="0" applyNumberFormat="0" applyFill="0" applyBorder="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7">
    <xf numFmtId="0" fontId="0" fillId="0" borderId="0" xfId="0" applyAlignment="1">
      <alignment/>
    </xf>
    <xf numFmtId="0" fontId="0" fillId="0" borderId="0" xfId="0" applyAlignment="1" applyProtection="1">
      <alignment/>
      <protection/>
    </xf>
    <xf numFmtId="0" fontId="2" fillId="0" borderId="0" xfId="0" applyFont="1" applyBorder="1" applyAlignment="1" applyProtection="1">
      <alignment horizontal="left"/>
      <protection/>
    </xf>
    <xf numFmtId="0" fontId="2" fillId="33" borderId="0" xfId="0" applyFont="1" applyFill="1" applyBorder="1" applyAlignment="1" applyProtection="1">
      <alignment/>
      <protection/>
    </xf>
    <xf numFmtId="0" fontId="2" fillId="0" borderId="0" xfId="0" applyFont="1" applyAlignment="1" applyProtection="1">
      <alignment/>
      <protection/>
    </xf>
    <xf numFmtId="0" fontId="0" fillId="34" borderId="0" xfId="0" applyFill="1" applyBorder="1" applyAlignment="1" applyProtection="1">
      <alignment/>
      <protection/>
    </xf>
    <xf numFmtId="0" fontId="5" fillId="0" borderId="0" xfId="0" applyFont="1" applyAlignment="1" applyProtection="1">
      <alignment/>
      <protection/>
    </xf>
    <xf numFmtId="0" fontId="0" fillId="0" borderId="0" xfId="0" applyFont="1" applyAlignment="1" applyProtection="1">
      <alignment/>
      <protection/>
    </xf>
    <xf numFmtId="0" fontId="0" fillId="35" borderId="0" xfId="0" applyFill="1" applyBorder="1" applyAlignment="1" applyProtection="1">
      <alignment/>
      <protection/>
    </xf>
    <xf numFmtId="0" fontId="2" fillId="36" borderId="0" xfId="0" applyFont="1" applyFill="1" applyAlignment="1" applyProtection="1">
      <alignment horizontal="center"/>
      <protection/>
    </xf>
    <xf numFmtId="0" fontId="2" fillId="35" borderId="0" xfId="0" applyFont="1" applyFill="1" applyAlignment="1" applyProtection="1">
      <alignment horizontal="center"/>
      <protection/>
    </xf>
    <xf numFmtId="0" fontId="0" fillId="0" borderId="0" xfId="0" applyAlignment="1" applyProtection="1">
      <alignment horizontal="center"/>
      <protection/>
    </xf>
    <xf numFmtId="0" fontId="2" fillId="33" borderId="0" xfId="0" applyFont="1" applyFill="1" applyBorder="1" applyAlignment="1" applyProtection="1">
      <alignment horizontal="right"/>
      <protection/>
    </xf>
    <xf numFmtId="0" fontId="0" fillId="0" borderId="0" xfId="0" applyAlignment="1" applyProtection="1">
      <alignment horizontal="left"/>
      <protection/>
    </xf>
    <xf numFmtId="0" fontId="0" fillId="0" borderId="0" xfId="0" applyFill="1" applyAlignment="1" applyProtection="1">
      <alignment/>
      <protection/>
    </xf>
    <xf numFmtId="0" fontId="2" fillId="0" borderId="0" xfId="0" applyFont="1" applyFill="1" applyAlignment="1" applyProtection="1">
      <alignment/>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0" fillId="0" borderId="0" xfId="0" applyFill="1" applyBorder="1" applyAlignment="1" applyProtection="1">
      <alignment/>
      <protection/>
    </xf>
    <xf numFmtId="0" fontId="5" fillId="33" borderId="0" xfId="0" applyFont="1" applyFill="1" applyAlignment="1" applyProtection="1">
      <alignment horizontal="center"/>
      <protection/>
    </xf>
    <xf numFmtId="0" fontId="2" fillId="33" borderId="0" xfId="0" applyFont="1" applyFill="1" applyAlignment="1" applyProtection="1">
      <alignment/>
      <protection/>
    </xf>
    <xf numFmtId="0" fontId="2" fillId="0" borderId="0" xfId="0" applyFont="1" applyFill="1" applyAlignment="1" applyProtection="1">
      <alignment horizontal="center"/>
      <protection/>
    </xf>
    <xf numFmtId="0" fontId="8" fillId="0" borderId="0" xfId="0" applyFont="1" applyBorder="1" applyAlignment="1" applyProtection="1">
      <alignment horizontal="left"/>
      <protection/>
    </xf>
    <xf numFmtId="0" fontId="2" fillId="33" borderId="0" xfId="0" applyFont="1" applyFill="1" applyBorder="1" applyAlignment="1" applyProtection="1">
      <alignment horizontal="center"/>
      <protection/>
    </xf>
    <xf numFmtId="0" fontId="0" fillId="37" borderId="10" xfId="0" applyFill="1" applyBorder="1" applyAlignment="1" applyProtection="1">
      <alignment/>
      <protection/>
    </xf>
    <xf numFmtId="0" fontId="0" fillId="37" borderId="11" xfId="0" applyFill="1" applyBorder="1" applyAlignment="1" applyProtection="1">
      <alignment/>
      <protection/>
    </xf>
    <xf numFmtId="0" fontId="4" fillId="37" borderId="10" xfId="0" applyFont="1" applyFill="1" applyBorder="1" applyAlignment="1" applyProtection="1">
      <alignment/>
      <protection/>
    </xf>
    <xf numFmtId="0" fontId="4" fillId="37" borderId="11" xfId="0" applyFont="1" applyFill="1" applyBorder="1" applyAlignment="1" applyProtection="1">
      <alignment/>
      <protection/>
    </xf>
    <xf numFmtId="0" fontId="0" fillId="0" borderId="10" xfId="0" applyFill="1" applyBorder="1" applyAlignment="1" applyProtection="1">
      <alignment horizontal="center"/>
      <protection/>
    </xf>
    <xf numFmtId="0" fontId="5" fillId="0" borderId="0" xfId="0" applyFont="1" applyAlignment="1" applyProtection="1">
      <alignment horizontal="left"/>
      <protection/>
    </xf>
    <xf numFmtId="0" fontId="2" fillId="38" borderId="0" xfId="0" applyFont="1" applyFill="1" applyAlignment="1" applyProtection="1">
      <alignment horizontal="center"/>
      <protection/>
    </xf>
    <xf numFmtId="0" fontId="0" fillId="38" borderId="10" xfId="0" applyFill="1" applyBorder="1" applyAlignment="1" applyProtection="1">
      <alignment horizontal="center"/>
      <protection locked="0"/>
    </xf>
    <xf numFmtId="0" fontId="0" fillId="38" borderId="11" xfId="0" applyFill="1" applyBorder="1" applyAlignment="1" applyProtection="1">
      <alignment horizontal="center"/>
      <protection locked="0"/>
    </xf>
    <xf numFmtId="0" fontId="2" fillId="33" borderId="0" xfId="0" applyFont="1" applyFill="1" applyAlignment="1" applyProtection="1">
      <alignment horizontal="center"/>
      <protection/>
    </xf>
    <xf numFmtId="0" fontId="2" fillId="0" borderId="0" xfId="0" applyFont="1" applyAlignment="1">
      <alignment/>
    </xf>
    <xf numFmtId="0" fontId="3" fillId="0" borderId="0" xfId="0" applyFont="1" applyFill="1" applyAlignment="1" applyProtection="1">
      <alignment/>
      <protection/>
    </xf>
    <xf numFmtId="0" fontId="4" fillId="0" borderId="0" xfId="0" applyFont="1" applyAlignment="1" applyProtection="1">
      <alignment/>
      <protection/>
    </xf>
    <xf numFmtId="0" fontId="8" fillId="0" borderId="0" xfId="0" applyFont="1" applyFill="1" applyAlignment="1" applyProtection="1">
      <alignment/>
      <protection/>
    </xf>
    <xf numFmtId="0" fontId="8" fillId="0" borderId="0" xfId="0" applyFont="1" applyAlignment="1" applyProtection="1">
      <alignment/>
      <protection/>
    </xf>
    <xf numFmtId="0" fontId="0" fillId="0" borderId="0" xfId="0" applyFill="1" applyAlignment="1" applyProtection="1">
      <alignment horizontal="left"/>
      <protection/>
    </xf>
    <xf numFmtId="196" fontId="0" fillId="38" borderId="10" xfId="0" applyNumberFormat="1" applyFill="1" applyBorder="1" applyAlignment="1" applyProtection="1">
      <alignment horizontal="center"/>
      <protection locked="0"/>
    </xf>
    <xf numFmtId="0" fontId="0" fillId="38" borderId="10" xfId="0" applyFont="1" applyFill="1" applyBorder="1" applyAlignment="1" applyProtection="1">
      <alignment horizontal="center"/>
      <protection locked="0"/>
    </xf>
    <xf numFmtId="0" fontId="8" fillId="0" borderId="0" xfId="0" applyFont="1" applyFill="1" applyAlignment="1" applyProtection="1">
      <alignment horizontal="center"/>
      <protection/>
    </xf>
    <xf numFmtId="0" fontId="2" fillId="33" borderId="12" xfId="0" applyFont="1" applyFill="1" applyBorder="1" applyAlignment="1" applyProtection="1">
      <alignment horizontal="center"/>
      <protection/>
    </xf>
    <xf numFmtId="0" fontId="2" fillId="33" borderId="13" xfId="0" applyFont="1" applyFill="1" applyBorder="1" applyAlignment="1" applyProtection="1">
      <alignment horizontal="center"/>
      <protection/>
    </xf>
    <xf numFmtId="3" fontId="0" fillId="34" borderId="0" xfId="0" applyNumberFormat="1" applyFill="1" applyAlignment="1" applyProtection="1">
      <alignment/>
      <protection/>
    </xf>
    <xf numFmtId="2"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0" fillId="34" borderId="0" xfId="0" applyFill="1" applyAlignment="1" applyProtection="1">
      <alignment/>
      <protection/>
    </xf>
    <xf numFmtId="2" fontId="0" fillId="34" borderId="0" xfId="0" applyNumberFormat="1" applyFill="1" applyAlignment="1" applyProtection="1">
      <alignment/>
      <protection/>
    </xf>
    <xf numFmtId="188" fontId="0" fillId="34" borderId="0" xfId="42" applyNumberFormat="1" applyFont="1" applyFill="1" applyAlignment="1" applyProtection="1">
      <alignment/>
      <protection/>
    </xf>
    <xf numFmtId="0" fontId="2" fillId="0" borderId="0" xfId="0" applyFont="1" applyAlignment="1" applyProtection="1">
      <alignment horizontal="left"/>
      <protection/>
    </xf>
    <xf numFmtId="3" fontId="0" fillId="35" borderId="0" xfId="0" applyNumberFormat="1" applyFill="1" applyAlignment="1" applyProtection="1">
      <alignment/>
      <protection/>
    </xf>
    <xf numFmtId="2" fontId="6" fillId="35" borderId="0" xfId="0" applyNumberFormat="1" applyFont="1" applyFill="1" applyAlignment="1" applyProtection="1">
      <alignment/>
      <protection/>
    </xf>
    <xf numFmtId="3" fontId="6" fillId="35" borderId="0" xfId="0" applyNumberFormat="1" applyFont="1" applyFill="1" applyAlignment="1" applyProtection="1">
      <alignment/>
      <protection/>
    </xf>
    <xf numFmtId="2" fontId="0" fillId="34" borderId="0" xfId="0" applyNumberFormat="1" applyFont="1" applyFill="1" applyAlignment="1" applyProtection="1">
      <alignment/>
      <protection/>
    </xf>
    <xf numFmtId="3" fontId="0" fillId="34" borderId="0" xfId="0" applyNumberFormat="1" applyFont="1" applyFill="1" applyAlignment="1" applyProtection="1">
      <alignment/>
      <protection/>
    </xf>
    <xf numFmtId="2" fontId="0" fillId="35" borderId="0" xfId="0" applyNumberFormat="1" applyFont="1" applyFill="1" applyAlignment="1" applyProtection="1">
      <alignment/>
      <protection/>
    </xf>
    <xf numFmtId="3" fontId="0" fillId="35" borderId="0" xfId="0" applyNumberFormat="1" applyFont="1" applyFill="1" applyAlignment="1" applyProtection="1">
      <alignment/>
      <protection/>
    </xf>
    <xf numFmtId="0" fontId="0" fillId="0" borderId="10" xfId="0" applyBorder="1" applyAlignment="1" applyProtection="1">
      <alignment horizontal="center"/>
      <protection/>
    </xf>
    <xf numFmtId="0" fontId="0" fillId="0" borderId="11" xfId="0" applyBorder="1" applyAlignment="1" applyProtection="1">
      <alignment horizontal="center"/>
      <protection/>
    </xf>
    <xf numFmtId="0" fontId="0" fillId="38" borderId="0" xfId="0" applyFont="1" applyFill="1" applyBorder="1" applyAlignment="1" applyProtection="1">
      <alignment horizontal="center"/>
      <protection locked="0"/>
    </xf>
    <xf numFmtId="0" fontId="0" fillId="0" borderId="0" xfId="0" applyFill="1" applyBorder="1" applyAlignment="1" applyProtection="1">
      <alignment horizontal="center"/>
      <protection/>
    </xf>
    <xf numFmtId="0" fontId="0" fillId="34" borderId="0" xfId="0" applyFont="1" applyFill="1" applyBorder="1" applyAlignment="1" applyProtection="1">
      <alignment/>
      <protection/>
    </xf>
    <xf numFmtId="0" fontId="9" fillId="34" borderId="0" xfId="0" applyFont="1" applyFill="1" applyBorder="1" applyAlignment="1" applyProtection="1">
      <alignment/>
      <protection/>
    </xf>
    <xf numFmtId="0" fontId="10" fillId="34" borderId="0" xfId="0" applyFont="1" applyFill="1" applyBorder="1" applyAlignment="1" applyProtection="1">
      <alignment/>
      <protection/>
    </xf>
    <xf numFmtId="0" fontId="0" fillId="38" borderId="0" xfId="0" applyFill="1" applyBorder="1" applyAlignment="1" applyProtection="1">
      <alignment horizontal="center"/>
      <protection locked="0"/>
    </xf>
    <xf numFmtId="0" fontId="2" fillId="33" borderId="11" xfId="0" applyFont="1" applyFill="1" applyBorder="1" applyAlignment="1" applyProtection="1">
      <alignment horizontal="center" vertical="center" wrapText="1"/>
      <protection/>
    </xf>
    <xf numFmtId="0" fontId="0" fillId="38" borderId="11" xfId="0" applyFont="1" applyFill="1" applyBorder="1" applyAlignment="1" applyProtection="1">
      <alignment horizontal="center"/>
      <protection locked="0"/>
    </xf>
    <xf numFmtId="0" fontId="0" fillId="0" borderId="11" xfId="0" applyFill="1" applyBorder="1" applyAlignment="1" applyProtection="1">
      <alignment horizontal="center"/>
      <protection/>
    </xf>
    <xf numFmtId="196" fontId="0" fillId="39" borderId="11" xfId="0" applyNumberFormat="1" applyFill="1" applyBorder="1" applyAlignment="1" applyProtection="1">
      <alignment horizontal="center"/>
      <protection locked="0"/>
    </xf>
    <xf numFmtId="0" fontId="2" fillId="39" borderId="0" xfId="0" applyFont="1" applyFill="1" applyAlignment="1" applyProtection="1">
      <alignment horizontal="center"/>
      <protection/>
    </xf>
    <xf numFmtId="49" fontId="0" fillId="39" borderId="11" xfId="0" applyNumberFormat="1" applyFill="1" applyBorder="1" applyAlignment="1" applyProtection="1">
      <alignment horizontal="center"/>
      <protection locked="0"/>
    </xf>
    <xf numFmtId="0" fontId="2" fillId="0" borderId="0" xfId="0" applyFont="1" applyFill="1" applyBorder="1" applyAlignment="1" applyProtection="1">
      <alignment horizontal="center" vertical="center" wrapText="1"/>
      <protection/>
    </xf>
    <xf numFmtId="196" fontId="0" fillId="0" borderId="0" xfId="0" applyNumberFormat="1" applyFill="1" applyBorder="1" applyAlignment="1" applyProtection="1">
      <alignment horizontal="center"/>
      <protection locked="0"/>
    </xf>
    <xf numFmtId="0" fontId="4" fillId="0" borderId="0" xfId="0" applyFont="1" applyFill="1" applyBorder="1" applyAlignment="1" applyProtection="1">
      <alignment/>
      <protection/>
    </xf>
    <xf numFmtId="0" fontId="0" fillId="0" borderId="14" xfId="0" applyFill="1" applyBorder="1" applyAlignment="1" applyProtection="1">
      <alignment/>
      <protection/>
    </xf>
    <xf numFmtId="0" fontId="4" fillId="0" borderId="14" xfId="0" applyFont="1" applyFill="1" applyBorder="1" applyAlignment="1" applyProtection="1">
      <alignment/>
      <protection/>
    </xf>
    <xf numFmtId="196" fontId="0" fillId="39" borderId="14" xfId="0" applyNumberForma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11" xfId="0" applyFill="1" applyBorder="1" applyAlignment="1" applyProtection="1">
      <alignment horizontal="center"/>
      <protection locked="0"/>
    </xf>
    <xf numFmtId="0" fontId="2" fillId="33" borderId="10" xfId="0" applyFont="1" applyFill="1" applyBorder="1" applyAlignment="1" applyProtection="1">
      <alignment horizontal="left" vertical="center" wrapText="1"/>
      <protection/>
    </xf>
    <xf numFmtId="196" fontId="0" fillId="39" borderId="10" xfId="0" applyNumberFormat="1" applyFill="1" applyBorder="1" applyAlignment="1" applyProtection="1">
      <alignment horizontal="left"/>
      <protection locked="0"/>
    </xf>
    <xf numFmtId="0" fontId="0" fillId="37" borderId="10" xfId="0" applyFill="1" applyBorder="1" applyAlignment="1" applyProtection="1">
      <alignment horizontal="left"/>
      <protection/>
    </xf>
    <xf numFmtId="0" fontId="4" fillId="37" borderId="10" xfId="0" applyFont="1" applyFill="1" applyBorder="1" applyAlignment="1" applyProtection="1">
      <alignment horizontal="left"/>
      <protection/>
    </xf>
    <xf numFmtId="0" fontId="0" fillId="39" borderId="10" xfId="0" applyFont="1" applyFill="1" applyBorder="1" applyAlignment="1" applyProtection="1">
      <alignment horizontal="left"/>
      <protection locked="0"/>
    </xf>
    <xf numFmtId="0" fontId="0" fillId="39" borderId="10" xfId="0" applyFill="1" applyBorder="1" applyAlignment="1" applyProtection="1">
      <alignment horizontal="left"/>
      <protection locked="0"/>
    </xf>
    <xf numFmtId="0" fontId="0" fillId="0" borderId="10" xfId="0" applyFill="1" applyBorder="1" applyAlignment="1" applyProtection="1">
      <alignment horizontal="left"/>
      <protection/>
    </xf>
    <xf numFmtId="0" fontId="11" fillId="34" borderId="0" xfId="0" applyFont="1" applyFill="1" applyBorder="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1" fillId="33" borderId="0" xfId="53" applyFill="1" applyBorder="1" applyAlignment="1" applyProtection="1">
      <alignment/>
      <protection/>
    </xf>
    <xf numFmtId="0" fontId="2" fillId="33" borderId="0" xfId="0" applyFont="1" applyFill="1" applyBorder="1" applyAlignment="1" applyProtection="1">
      <alignment horizontal="left"/>
      <protection/>
    </xf>
    <xf numFmtId="0" fontId="14" fillId="0" borderId="0" xfId="53" applyFont="1" applyAlignment="1" applyProtection="1">
      <alignment horizontal="center"/>
      <protection/>
    </xf>
    <xf numFmtId="0" fontId="1" fillId="33" borderId="0" xfId="53" applyFill="1" applyAlignment="1" applyProtection="1">
      <alignment/>
      <protection/>
    </xf>
    <xf numFmtId="0" fontId="15" fillId="0" borderId="0" xfId="0" applyFont="1" applyBorder="1" applyAlignment="1" applyProtection="1">
      <alignment horizontal="left"/>
      <protection/>
    </xf>
    <xf numFmtId="0" fontId="16" fillId="0" borderId="0" xfId="0" applyFont="1" applyFill="1" applyAlignment="1" applyProtection="1">
      <alignment/>
      <protection/>
    </xf>
    <xf numFmtId="0" fontId="16" fillId="0" borderId="0" xfId="0" applyFont="1" applyAlignment="1" applyProtection="1">
      <alignment/>
      <protection/>
    </xf>
    <xf numFmtId="0" fontId="15" fillId="0" borderId="0" xfId="0" applyFont="1" applyFill="1" applyAlignment="1" applyProtection="1">
      <alignment/>
      <protection/>
    </xf>
    <xf numFmtId="0" fontId="15" fillId="0" borderId="0" xfId="0" applyFont="1" applyAlignment="1" applyProtection="1">
      <alignment/>
      <protection/>
    </xf>
    <xf numFmtId="0" fontId="15" fillId="36" borderId="0" xfId="0" applyFont="1" applyFill="1" applyAlignment="1" applyProtection="1">
      <alignment horizontal="center"/>
      <protection/>
    </xf>
    <xf numFmtId="0" fontId="15" fillId="39" borderId="0" xfId="0" applyFont="1" applyFill="1" applyAlignment="1" applyProtection="1">
      <alignment horizontal="center"/>
      <protection/>
    </xf>
    <xf numFmtId="0" fontId="15" fillId="38" borderId="0" xfId="0" applyFont="1" applyFill="1" applyAlignment="1" applyProtection="1">
      <alignment horizontal="center"/>
      <protection/>
    </xf>
    <xf numFmtId="0" fontId="16" fillId="0" borderId="0" xfId="0" applyFont="1" applyAlignment="1" applyProtection="1">
      <alignment horizontal="left"/>
      <protection/>
    </xf>
    <xf numFmtId="0" fontId="15" fillId="0" borderId="0" xfId="0" applyFont="1" applyAlignment="1" applyProtection="1">
      <alignment horizontal="center"/>
      <protection/>
    </xf>
    <xf numFmtId="0" fontId="16" fillId="0" borderId="0" xfId="0" applyFont="1" applyAlignment="1" applyProtection="1">
      <alignment horizontal="center"/>
      <protection/>
    </xf>
    <xf numFmtId="0" fontId="11" fillId="37" borderId="0" xfId="0" applyFont="1" applyFill="1" applyBorder="1" applyAlignment="1" applyProtection="1">
      <alignment/>
      <protection/>
    </xf>
    <xf numFmtId="0" fontId="10" fillId="37" borderId="0" xfId="0" applyFont="1" applyFill="1" applyBorder="1" applyAlignment="1" applyProtection="1">
      <alignment/>
      <protection/>
    </xf>
    <xf numFmtId="0" fontId="9" fillId="37" borderId="0" xfId="0" applyFont="1" applyFill="1" applyBorder="1" applyAlignment="1" applyProtection="1">
      <alignment/>
      <protection/>
    </xf>
    <xf numFmtId="196" fontId="0" fillId="34" borderId="0" xfId="0" applyNumberFormat="1" applyFill="1" applyAlignment="1" applyProtection="1">
      <alignment horizontal="center"/>
      <protection/>
    </xf>
    <xf numFmtId="0" fontId="0" fillId="0" borderId="0" xfId="0" applyFont="1" applyFill="1" applyAlignment="1" applyProtection="1">
      <alignment/>
      <protection/>
    </xf>
    <xf numFmtId="0" fontId="51" fillId="0" borderId="0" xfId="0" applyFont="1" applyFill="1" applyAlignment="1" applyProtection="1">
      <alignment/>
      <protection/>
    </xf>
    <xf numFmtId="0" fontId="51" fillId="0" borderId="0" xfId="0" applyFont="1" applyAlignment="1" applyProtection="1">
      <alignment/>
      <protection/>
    </xf>
    <xf numFmtId="0" fontId="52" fillId="0" borderId="0" xfId="0" applyFont="1" applyFill="1" applyAlignment="1" applyProtection="1">
      <alignment/>
      <protection/>
    </xf>
    <xf numFmtId="0" fontId="52" fillId="0" borderId="0" xfId="0" applyFont="1" applyAlignment="1" applyProtection="1">
      <alignment/>
      <protection/>
    </xf>
    <xf numFmtId="0" fontId="0" fillId="39" borderId="14" xfId="0" applyFill="1" applyBorder="1" applyAlignment="1" applyProtection="1">
      <alignment horizontal="left"/>
      <protection locked="0"/>
    </xf>
    <xf numFmtId="0" fontId="0" fillId="40" borderId="15" xfId="0" applyFill="1" applyBorder="1" applyAlignment="1" applyProtection="1">
      <alignment horizontal="center"/>
      <protection locked="0"/>
    </xf>
    <xf numFmtId="0" fontId="0" fillId="36" borderId="0" xfId="0" applyFill="1" applyAlignment="1" applyProtection="1">
      <alignment/>
      <protection locked="0"/>
    </xf>
    <xf numFmtId="0" fontId="0" fillId="36" borderId="0" xfId="0" applyFont="1" applyFill="1" applyAlignment="1" applyProtection="1">
      <alignment/>
      <protection locked="0"/>
    </xf>
    <xf numFmtId="196" fontId="0" fillId="38" borderId="10" xfId="0" applyNumberFormat="1" applyFont="1" applyFill="1" applyBorder="1" applyAlignment="1" applyProtection="1">
      <alignment horizontal="center"/>
      <protection locked="0"/>
    </xf>
    <xf numFmtId="196" fontId="0" fillId="39" borderId="10" xfId="0" applyNumberFormat="1" applyFont="1" applyFill="1" applyBorder="1" applyAlignment="1" applyProtection="1">
      <alignment horizontal="left"/>
      <protection locked="0"/>
    </xf>
    <xf numFmtId="196" fontId="0" fillId="39" borderId="11" xfId="0" applyNumberFormat="1" applyFont="1" applyFill="1" applyBorder="1" applyAlignment="1" applyProtection="1">
      <alignment horizontal="center"/>
      <protection locked="0"/>
    </xf>
    <xf numFmtId="196" fontId="0" fillId="38" borderId="0" xfId="0" applyNumberFormat="1" applyFill="1" applyBorder="1" applyAlignment="1" applyProtection="1">
      <alignment horizontal="center"/>
      <protection locked="0"/>
    </xf>
    <xf numFmtId="0" fontId="0" fillId="37" borderId="0" xfId="0" applyFill="1" applyBorder="1" applyAlignment="1" applyProtection="1">
      <alignment/>
      <protection/>
    </xf>
    <xf numFmtId="0" fontId="4" fillId="37" borderId="0" xfId="0" applyFont="1" applyFill="1" applyBorder="1" applyAlignment="1" applyProtection="1">
      <alignment/>
      <protection/>
    </xf>
    <xf numFmtId="0" fontId="0" fillId="36" borderId="0" xfId="0" applyFont="1" applyFill="1" applyAlignment="1" applyProtection="1">
      <alignment horizontal="left"/>
      <protection locked="0"/>
    </xf>
    <xf numFmtId="196" fontId="0" fillId="39" borderId="14" xfId="0" applyNumberFormat="1" applyFont="1" applyFill="1" applyBorder="1" applyAlignment="1" applyProtection="1">
      <alignment horizontal="left"/>
      <protection locked="0"/>
    </xf>
    <xf numFmtId="196" fontId="0" fillId="39" borderId="14" xfId="0" applyNumberFormat="1" applyFill="1" applyBorder="1" applyAlignment="1" applyProtection="1">
      <alignment horizontal="left"/>
      <protection locked="0"/>
    </xf>
    <xf numFmtId="0" fontId="2" fillId="33" borderId="0"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xf>
    <xf numFmtId="196" fontId="0" fillId="34" borderId="0" xfId="0" applyNumberFormat="1" applyFill="1" applyAlignment="1" applyProtection="1">
      <alignment horizontal="center"/>
      <protection/>
    </xf>
    <xf numFmtId="0" fontId="2" fillId="33" borderId="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12"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196" fontId="0" fillId="34" borderId="11" xfId="0" applyNumberFormat="1" applyFill="1" applyBorder="1" applyAlignment="1" applyProtection="1">
      <alignment horizontal="center"/>
      <protection/>
    </xf>
    <xf numFmtId="0" fontId="2" fillId="33" borderId="11"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protection/>
    </xf>
    <xf numFmtId="0" fontId="0" fillId="0" borderId="0" xfId="0" applyFill="1" applyAlignment="1" applyProtection="1">
      <alignment horizontal="center"/>
      <protection/>
    </xf>
    <xf numFmtId="0" fontId="0" fillId="0" borderId="11" xfId="0" applyFill="1" applyBorder="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en hypertexte 2" xfId="55"/>
    <cellStyle name="Linked Cell" xfId="56"/>
    <cellStyle name="Neutral"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irage.cepii.free.fr/miragewiki/index.php?title=Spreadsheet_interface"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tap.agecon.purdue.edu/databases/v6/v6_sectors.as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tap.agecon.purdue.edu/access_board/v7p6_regions.asp"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dimension ref="A1:A24"/>
  <sheetViews>
    <sheetView showGridLines="0" zoomScalePageLayoutView="0" workbookViewId="0" topLeftCell="A1">
      <selection activeCell="A1" sqref="A1"/>
    </sheetView>
  </sheetViews>
  <sheetFormatPr defaultColWidth="11.421875" defaultRowHeight="12.75"/>
  <cols>
    <col min="1" max="1" width="92.28125" style="0" bestFit="1" customWidth="1"/>
  </cols>
  <sheetData>
    <row r="1" ht="12.75">
      <c r="A1" s="34" t="s">
        <v>306</v>
      </c>
    </row>
    <row r="2" ht="12.75">
      <c r="A2" s="9" t="s">
        <v>310</v>
      </c>
    </row>
    <row r="3" ht="12.75">
      <c r="A3" s="71" t="s">
        <v>324</v>
      </c>
    </row>
    <row r="4" ht="12.75">
      <c r="A4" s="30" t="s">
        <v>307</v>
      </c>
    </row>
    <row r="5" ht="12.75">
      <c r="A5" s="6"/>
    </row>
    <row r="6" ht="12.75">
      <c r="A6" s="34" t="s">
        <v>309</v>
      </c>
    </row>
    <row r="7" ht="12.75">
      <c r="A7" s="34" t="s">
        <v>311</v>
      </c>
    </row>
    <row r="8" ht="12.75">
      <c r="A8" s="13"/>
    </row>
    <row r="24" ht="20.25">
      <c r="A24" s="93" t="s">
        <v>352</v>
      </c>
    </row>
  </sheetData>
  <sheetProtection/>
  <hyperlinks>
    <hyperlink ref="A24" r:id="rId1" display="http://mirage.cepii.free.fr/miragewiki/index.php?title=Spreadsheet_interface"/>
  </hyperlinks>
  <printOptions/>
  <pageMargins left="0.787401575" right="0.787401575" top="0.984251969" bottom="0.984251969" header="0.4921259845" footer="0.4921259845"/>
  <pageSetup horizontalDpi="1200" verticalDpi="12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Feuil21">
    <pageSetUpPr fitToPage="1"/>
  </sheetPr>
  <dimension ref="A1:Y126"/>
  <sheetViews>
    <sheetView showGridLines="0" tabSelected="1" zoomScalePageLayoutView="0" workbookViewId="0" topLeftCell="A1">
      <pane ySplit="2" topLeftCell="A3" activePane="bottomLeft" state="frozen"/>
      <selection pane="topLeft" activeCell="G24" sqref="G24"/>
      <selection pane="bottomLeft" activeCell="N29" sqref="N29"/>
    </sheetView>
  </sheetViews>
  <sheetFormatPr defaultColWidth="11.421875" defaultRowHeight="12.75"/>
  <cols>
    <col min="1" max="1" width="11.421875" style="1" bestFit="1" customWidth="1"/>
    <col min="2" max="2" width="29.140625" style="1" bestFit="1" customWidth="1"/>
    <col min="3" max="3" width="19.8515625" style="1" bestFit="1" customWidth="1"/>
    <col min="4" max="4" width="2.00390625" style="1" customWidth="1"/>
    <col min="5" max="5" width="15.57421875" style="1" customWidth="1"/>
    <col min="6" max="6" width="3.00390625" style="14" bestFit="1" customWidth="1"/>
    <col min="7" max="7" width="8.57421875" style="24" customWidth="1"/>
    <col min="8" max="13" width="8.57421875" style="123" customWidth="1"/>
    <col min="14" max="14" width="34.00390625" style="83" customWidth="1"/>
    <col min="15" max="15" width="18.7109375" style="25" customWidth="1"/>
    <col min="16" max="16" width="2.00390625" style="1" customWidth="1"/>
    <col min="17" max="17" width="15.57421875" style="1" customWidth="1"/>
    <col min="18" max="18" width="3.00390625" style="14" customWidth="1"/>
    <col min="19" max="19" width="14.421875" style="76" bestFit="1" customWidth="1"/>
    <col min="20" max="20" width="8.28125" style="18" bestFit="1" customWidth="1"/>
    <col min="21" max="21" width="62.7109375" style="1" customWidth="1"/>
    <col min="22" max="23" width="11.421875" style="17" customWidth="1"/>
    <col min="24" max="25" width="11.421875" style="36" customWidth="1"/>
    <col min="26" max="16384" width="11.421875" style="1" customWidth="1"/>
  </cols>
  <sheetData>
    <row r="1" spans="1:21" ht="12.75" customHeight="1">
      <c r="A1" s="132" t="s">
        <v>292</v>
      </c>
      <c r="B1" s="132"/>
      <c r="C1" s="132"/>
      <c r="D1" s="22"/>
      <c r="E1" s="12" t="s">
        <v>304</v>
      </c>
      <c r="F1" s="19">
        <f>COUNTIF(E3:E98,"&gt;&amp;")</f>
        <v>26</v>
      </c>
      <c r="G1" s="133" t="s">
        <v>290</v>
      </c>
      <c r="H1" s="129" t="s">
        <v>431</v>
      </c>
      <c r="I1" s="129" t="s">
        <v>432</v>
      </c>
      <c r="J1" s="129" t="s">
        <v>434</v>
      </c>
      <c r="K1" s="128" t="s">
        <v>427</v>
      </c>
      <c r="L1" s="129" t="s">
        <v>428</v>
      </c>
      <c r="M1" s="129" t="s">
        <v>429</v>
      </c>
      <c r="N1" s="133" t="s">
        <v>321</v>
      </c>
      <c r="O1" s="137"/>
      <c r="P1" s="22"/>
      <c r="Q1" s="12" t="s">
        <v>304</v>
      </c>
      <c r="R1" s="19">
        <f>COUNTIF(Q3:Q98,"&gt;&amp;")</f>
        <v>3</v>
      </c>
      <c r="S1" s="135" t="s">
        <v>325</v>
      </c>
      <c r="T1" s="73"/>
      <c r="U1" s="22"/>
    </row>
    <row r="2" spans="1:25" s="4" customFormat="1" ht="12.75" customHeight="1">
      <c r="A2" s="91" t="s">
        <v>293</v>
      </c>
      <c r="B2" s="3" t="s">
        <v>291</v>
      </c>
      <c r="C2" s="20" t="s">
        <v>294</v>
      </c>
      <c r="D2" s="2"/>
      <c r="E2" s="92" t="s">
        <v>294</v>
      </c>
      <c r="F2" s="23"/>
      <c r="G2" s="134"/>
      <c r="H2" s="128"/>
      <c r="I2" s="128"/>
      <c r="J2" s="128"/>
      <c r="K2" s="128"/>
      <c r="L2" s="128"/>
      <c r="M2" s="128"/>
      <c r="N2" s="81" t="s">
        <v>322</v>
      </c>
      <c r="O2" s="67" t="s">
        <v>323</v>
      </c>
      <c r="P2" s="2"/>
      <c r="Q2" s="131" t="s">
        <v>294</v>
      </c>
      <c r="R2" s="131"/>
      <c r="S2" s="136"/>
      <c r="T2" s="73"/>
      <c r="U2" s="22"/>
      <c r="V2" s="37"/>
      <c r="W2" s="37"/>
      <c r="X2" s="38"/>
      <c r="Y2" s="38"/>
    </row>
    <row r="3" spans="1:25" ht="12.75">
      <c r="A3" s="5" t="s">
        <v>0</v>
      </c>
      <c r="B3" s="5" t="s">
        <v>1</v>
      </c>
      <c r="C3" s="118" t="s">
        <v>435</v>
      </c>
      <c r="E3" s="130" t="str">
        <f aca="true" t="shared" si="0" ref="E3:E34">IF(ISERROR(VLOOKUP(ROW()-2,V$1:W$65536,2,FALSE)),"",VLOOKUP(ROW()-2,V$1:W$65536,2,FALSE))</f>
        <v>Cereals</v>
      </c>
      <c r="F3" s="130"/>
      <c r="G3" s="40"/>
      <c r="H3" s="122"/>
      <c r="I3" s="122"/>
      <c r="J3" s="122" t="s">
        <v>373</v>
      </c>
      <c r="K3" s="122"/>
      <c r="L3" s="122"/>
      <c r="M3" s="122"/>
      <c r="N3" s="120" t="s">
        <v>377</v>
      </c>
      <c r="O3" s="121" t="s">
        <v>402</v>
      </c>
      <c r="Q3" s="130" t="str">
        <f aca="true" t="shared" si="1" ref="Q3:Q34">IF(ISERROR(VLOOKUP(ROW()-2,X$1:Y$65536,2,FALSE)),"",VLOOKUP(ROW()-2,X$1:Y$65536,2,FALSE))</f>
        <v>AgroFood</v>
      </c>
      <c r="R3" s="130"/>
      <c r="S3" s="126" t="s">
        <v>405</v>
      </c>
      <c r="T3" s="74">
        <f aca="true" t="shared" si="2" ref="T3:T34">IF(ISERROR(VLOOKUP(S3,N$1:O$65536,1,FALSE)),"","Déjà pris")</f>
      </c>
      <c r="U3" s="9" t="s">
        <v>302</v>
      </c>
      <c r="V3" s="17">
        <v>1</v>
      </c>
      <c r="W3" s="17" t="str">
        <f ca="1">INDIRECT(ADDRESS(3,3,,,))</f>
        <v>Cereals</v>
      </c>
      <c r="X3" s="36">
        <v>1</v>
      </c>
      <c r="Y3" s="17" t="str">
        <f ca="1">INDIRECT(ADDRESS(3,15,,,))</f>
        <v>AgroFood</v>
      </c>
    </row>
    <row r="4" spans="1:25" ht="12.75">
      <c r="A4" s="5" t="s">
        <v>2</v>
      </c>
      <c r="B4" s="5" t="s">
        <v>3</v>
      </c>
      <c r="C4" s="118" t="s">
        <v>435</v>
      </c>
      <c r="E4" s="130" t="str">
        <f t="shared" si="0"/>
        <v>VegFruits</v>
      </c>
      <c r="F4" s="130"/>
      <c r="G4" s="40"/>
      <c r="H4" s="122"/>
      <c r="I4" s="122"/>
      <c r="J4" s="122" t="s">
        <v>373</v>
      </c>
      <c r="K4" s="122"/>
      <c r="L4" s="122"/>
      <c r="M4" s="122"/>
      <c r="N4" s="120" t="s">
        <v>378</v>
      </c>
      <c r="O4" s="121" t="s">
        <v>402</v>
      </c>
      <c r="Q4" s="130" t="str">
        <f t="shared" si="1"/>
        <v>NAMA</v>
      </c>
      <c r="R4" s="130"/>
      <c r="S4" s="126" t="s">
        <v>406</v>
      </c>
      <c r="T4" s="74">
        <f t="shared" si="2"/>
      </c>
      <c r="U4" s="30" t="s">
        <v>301</v>
      </c>
      <c r="V4" s="17">
        <f>IF(W4="",V3,V3+1)</f>
        <v>1</v>
      </c>
      <c r="W4" s="17">
        <f aca="true" ca="1" t="shared" si="3" ref="W4:W35">IF(ISERROR(VLOOKUP(INDIRECT(ADDRESS(ROW(),3,,,)),OFFSET(INDIRECT(ADDRESS(3,3,,,)),0,0,ROW()-3,1),1,FALSE)),INDIRECT(ADDRESS(ROW(),3,,,)),"")</f>
      </c>
      <c r="X4" s="17">
        <f>IF(AND(ISTEXT(Y4),Y4&lt;&gt;""),X3+1,X3)</f>
        <v>1</v>
      </c>
      <c r="Y4" s="17">
        <f ca="1">IF(ISERROR(VLOOKUP(INDIRECT(ADDRESS(ROW(),15,,,)),OFFSET(INDIRECT(ADDRESS(3,15,,,)),0,0,ROW()-3,1),1,FALSE)),INDIRECT(ADDRESS(ROW(),15,,,)),"")</f>
      </c>
    </row>
    <row r="5" spans="1:25" ht="12.75">
      <c r="A5" s="5" t="s">
        <v>4</v>
      </c>
      <c r="B5" s="5" t="s">
        <v>5</v>
      </c>
      <c r="C5" s="118" t="s">
        <v>435</v>
      </c>
      <c r="E5" s="130" t="str">
        <f t="shared" si="0"/>
        <v>OilFats</v>
      </c>
      <c r="F5" s="130"/>
      <c r="G5" s="40"/>
      <c r="H5" s="122"/>
      <c r="I5" s="122"/>
      <c r="J5" s="122" t="s">
        <v>373</v>
      </c>
      <c r="K5" s="122"/>
      <c r="L5" s="122"/>
      <c r="M5" s="122"/>
      <c r="N5" s="120" t="s">
        <v>379</v>
      </c>
      <c r="O5" s="121" t="s">
        <v>402</v>
      </c>
      <c r="Q5" s="130" t="str">
        <f t="shared" si="1"/>
        <v>Services</v>
      </c>
      <c r="R5" s="130"/>
      <c r="S5" s="127" t="s">
        <v>376</v>
      </c>
      <c r="T5" s="74">
        <f t="shared" si="2"/>
      </c>
      <c r="U5" s="71" t="s">
        <v>324</v>
      </c>
      <c r="V5" s="17">
        <f aca="true" t="shared" si="4" ref="V5:V35">IF(W5="",V4,V4+1)</f>
        <v>1</v>
      </c>
      <c r="W5" s="17">
        <f ca="1" t="shared" si="3"/>
      </c>
      <c r="X5" s="17">
        <f aca="true" t="shared" si="5" ref="X5:X59">IF(AND(ISTEXT(Y5),Y5&lt;&gt;""),X4+1,X4)</f>
        <v>1</v>
      </c>
      <c r="Y5" s="17">
        <f aca="true" ca="1" t="shared" si="6" ref="Y5:Y59">IF(ISERROR(VLOOKUP(INDIRECT(ADDRESS(ROW(),15,,,)),OFFSET(INDIRECT(ADDRESS(3,15,,,)),0,0,ROW()-3,1),1,FALSE)),INDIRECT(ADDRESS(ROW(),15,,,)),"")</f>
      </c>
    </row>
    <row r="6" spans="1:25" ht="12.75">
      <c r="A6" s="5" t="s">
        <v>6</v>
      </c>
      <c r="B6" s="5" t="s">
        <v>188</v>
      </c>
      <c r="C6" s="118" t="s">
        <v>436</v>
      </c>
      <c r="E6" s="130" t="str">
        <f t="shared" si="0"/>
        <v>Sugar</v>
      </c>
      <c r="F6" s="130"/>
      <c r="G6" s="40"/>
      <c r="H6" s="122"/>
      <c r="I6" s="122"/>
      <c r="J6" s="122" t="s">
        <v>373</v>
      </c>
      <c r="K6" s="122"/>
      <c r="L6" s="122"/>
      <c r="M6" s="122"/>
      <c r="N6" s="120" t="s">
        <v>380</v>
      </c>
      <c r="O6" s="121" t="s">
        <v>402</v>
      </c>
      <c r="Q6" s="130">
        <f t="shared" si="1"/>
      </c>
      <c r="R6" s="130"/>
      <c r="S6" s="78"/>
      <c r="T6" s="74">
        <f t="shared" si="2"/>
      </c>
      <c r="U6" s="10" t="s">
        <v>308</v>
      </c>
      <c r="V6" s="17">
        <f t="shared" si="4"/>
        <v>2</v>
      </c>
      <c r="W6" s="17" t="str">
        <f ca="1" t="shared" si="3"/>
        <v>VegFruits</v>
      </c>
      <c r="X6" s="17">
        <f t="shared" si="5"/>
        <v>1</v>
      </c>
      <c r="Y6" s="17">
        <f ca="1" t="shared" si="6"/>
      </c>
    </row>
    <row r="7" spans="1:25" ht="12.75">
      <c r="A7" s="5" t="s">
        <v>7</v>
      </c>
      <c r="B7" s="5" t="s">
        <v>8</v>
      </c>
      <c r="C7" s="118" t="s">
        <v>437</v>
      </c>
      <c r="E7" s="130" t="str">
        <f t="shared" si="0"/>
        <v>OthAgri</v>
      </c>
      <c r="F7" s="130"/>
      <c r="G7" s="40"/>
      <c r="H7" s="122"/>
      <c r="I7" s="122"/>
      <c r="J7" s="122" t="s">
        <v>373</v>
      </c>
      <c r="K7" s="122"/>
      <c r="L7" s="122"/>
      <c r="M7" s="122"/>
      <c r="N7" s="120" t="s">
        <v>381</v>
      </c>
      <c r="O7" s="121" t="s">
        <v>402</v>
      </c>
      <c r="Q7" s="130">
        <f t="shared" si="1"/>
      </c>
      <c r="R7" s="130"/>
      <c r="S7" s="78"/>
      <c r="T7" s="74">
        <f t="shared" si="2"/>
      </c>
      <c r="U7" s="35"/>
      <c r="V7" s="17">
        <f t="shared" si="4"/>
        <v>3</v>
      </c>
      <c r="W7" s="17" t="str">
        <f ca="1" t="shared" si="3"/>
        <v>OilFats</v>
      </c>
      <c r="X7" s="17">
        <f t="shared" si="5"/>
        <v>1</v>
      </c>
      <c r="Y7" s="17">
        <f ca="1" t="shared" si="6"/>
      </c>
    </row>
    <row r="8" spans="1:25" ht="12.75">
      <c r="A8" s="5" t="s">
        <v>9</v>
      </c>
      <c r="B8" s="5" t="s">
        <v>189</v>
      </c>
      <c r="C8" s="118" t="s">
        <v>40</v>
      </c>
      <c r="E8" s="130" t="str">
        <f t="shared" si="0"/>
        <v>Meat</v>
      </c>
      <c r="F8" s="130"/>
      <c r="G8" s="40"/>
      <c r="H8" s="122"/>
      <c r="I8" s="122"/>
      <c r="J8" s="122" t="s">
        <v>373</v>
      </c>
      <c r="K8" s="122"/>
      <c r="L8" s="122"/>
      <c r="M8" s="122"/>
      <c r="N8" s="120" t="s">
        <v>401</v>
      </c>
      <c r="O8" s="121" t="s">
        <v>402</v>
      </c>
      <c r="Q8" s="130">
        <f t="shared" si="1"/>
      </c>
      <c r="R8" s="130"/>
      <c r="S8" s="78"/>
      <c r="T8" s="74">
        <f t="shared" si="2"/>
      </c>
      <c r="U8" s="35"/>
      <c r="V8" s="17">
        <f t="shared" si="4"/>
        <v>4</v>
      </c>
      <c r="W8" s="17" t="str">
        <f ca="1" t="shared" si="3"/>
        <v>Sugar</v>
      </c>
      <c r="X8" s="17">
        <f t="shared" si="5"/>
        <v>1</v>
      </c>
      <c r="Y8" s="17">
        <f ca="1" t="shared" si="6"/>
      </c>
    </row>
    <row r="9" spans="1:25" ht="12.75">
      <c r="A9" s="5" t="s">
        <v>10</v>
      </c>
      <c r="B9" s="5" t="s">
        <v>11</v>
      </c>
      <c r="C9" s="118" t="s">
        <v>438</v>
      </c>
      <c r="E9" s="130" t="str">
        <f t="shared" si="0"/>
        <v>Dairy</v>
      </c>
      <c r="F9" s="130"/>
      <c r="G9" s="40"/>
      <c r="H9" s="122"/>
      <c r="I9" s="122"/>
      <c r="J9" s="122" t="s">
        <v>373</v>
      </c>
      <c r="K9" s="122"/>
      <c r="L9" s="122"/>
      <c r="M9" s="122"/>
      <c r="N9" s="120" t="s">
        <v>383</v>
      </c>
      <c r="O9" s="121" t="s">
        <v>402</v>
      </c>
      <c r="Q9" s="130">
        <f t="shared" si="1"/>
      </c>
      <c r="R9" s="130"/>
      <c r="S9" s="78"/>
      <c r="T9" s="74">
        <f t="shared" si="2"/>
      </c>
      <c r="V9" s="17">
        <f t="shared" si="4"/>
        <v>5</v>
      </c>
      <c r="W9" s="17" t="str">
        <f ca="1" t="shared" si="3"/>
        <v>OthAgri</v>
      </c>
      <c r="X9" s="17">
        <f t="shared" si="5"/>
        <v>1</v>
      </c>
      <c r="Y9" s="17">
        <f ca="1" t="shared" si="6"/>
      </c>
    </row>
    <row r="10" spans="1:25" ht="12.75">
      <c r="A10" s="5" t="s">
        <v>12</v>
      </c>
      <c r="B10" s="5" t="s">
        <v>13</v>
      </c>
      <c r="C10" s="118" t="s">
        <v>438</v>
      </c>
      <c r="E10" s="130" t="str">
        <f t="shared" si="0"/>
        <v>WoodPaper</v>
      </c>
      <c r="F10" s="130"/>
      <c r="G10" s="40"/>
      <c r="H10" s="122"/>
      <c r="I10" s="122"/>
      <c r="J10" s="122"/>
      <c r="K10" s="122"/>
      <c r="L10" s="122"/>
      <c r="M10" s="122"/>
      <c r="N10" s="120" t="s">
        <v>384</v>
      </c>
      <c r="O10" s="121" t="s">
        <v>403</v>
      </c>
      <c r="Q10" s="130">
        <f t="shared" si="1"/>
      </c>
      <c r="R10" s="130"/>
      <c r="S10" s="78"/>
      <c r="T10" s="74">
        <f t="shared" si="2"/>
      </c>
      <c r="U10" s="6"/>
      <c r="V10" s="17">
        <f t="shared" si="4"/>
        <v>5</v>
      </c>
      <c r="W10" s="17">
        <f ca="1" t="shared" si="3"/>
      </c>
      <c r="X10" s="17">
        <f t="shared" si="5"/>
        <v>2</v>
      </c>
      <c r="Y10" s="17" t="str">
        <f ca="1" t="shared" si="6"/>
        <v>NAMA</v>
      </c>
    </row>
    <row r="11" spans="1:25" ht="12.75">
      <c r="A11" s="5" t="s">
        <v>14</v>
      </c>
      <c r="B11" s="5" t="s">
        <v>190</v>
      </c>
      <c r="C11" s="118" t="s">
        <v>439</v>
      </c>
      <c r="E11" s="130" t="str">
        <f t="shared" si="0"/>
        <v>Fishing</v>
      </c>
      <c r="F11" s="130"/>
      <c r="G11" s="40"/>
      <c r="H11" s="122"/>
      <c r="I11" s="122"/>
      <c r="J11" s="122"/>
      <c r="K11" s="122"/>
      <c r="L11" s="122"/>
      <c r="M11" s="122"/>
      <c r="N11" s="120" t="s">
        <v>385</v>
      </c>
      <c r="O11" s="121" t="s">
        <v>403</v>
      </c>
      <c r="Q11" s="130">
        <f t="shared" si="1"/>
      </c>
      <c r="R11" s="130"/>
      <c r="S11" s="78"/>
      <c r="T11" s="74">
        <f t="shared" si="2"/>
      </c>
      <c r="U11" s="7"/>
      <c r="V11" s="17">
        <f t="shared" si="4"/>
        <v>6</v>
      </c>
      <c r="W11" s="17" t="str">
        <f ca="1" t="shared" si="3"/>
        <v>Meat</v>
      </c>
      <c r="X11" s="17">
        <f t="shared" si="5"/>
        <v>2</v>
      </c>
      <c r="Y11" s="17">
        <f ca="1" t="shared" si="6"/>
      </c>
    </row>
    <row r="12" spans="1:25" ht="12.75">
      <c r="A12" s="5" t="s">
        <v>15</v>
      </c>
      <c r="B12" s="5" t="s">
        <v>16</v>
      </c>
      <c r="C12" s="118" t="s">
        <v>439</v>
      </c>
      <c r="E12" s="130" t="str">
        <f t="shared" si="0"/>
        <v>Primary</v>
      </c>
      <c r="F12" s="130"/>
      <c r="G12" s="40"/>
      <c r="H12" s="122"/>
      <c r="I12" s="122"/>
      <c r="J12" s="122"/>
      <c r="K12" s="122"/>
      <c r="L12" s="122"/>
      <c r="M12" s="122"/>
      <c r="N12" s="120" t="s">
        <v>386</v>
      </c>
      <c r="O12" s="121" t="s">
        <v>403</v>
      </c>
      <c r="Q12" s="130">
        <f t="shared" si="1"/>
      </c>
      <c r="R12" s="130"/>
      <c r="S12" s="78"/>
      <c r="T12" s="74">
        <f t="shared" si="2"/>
      </c>
      <c r="U12" s="7"/>
      <c r="V12" s="17">
        <f t="shared" si="4"/>
        <v>6</v>
      </c>
      <c r="W12" s="17">
        <f ca="1" t="shared" si="3"/>
      </c>
      <c r="X12" s="17">
        <f t="shared" si="5"/>
        <v>2</v>
      </c>
      <c r="Y12" s="17">
        <f ca="1" t="shared" si="6"/>
      </c>
    </row>
    <row r="13" spans="1:25" ht="12.75">
      <c r="A13" s="8" t="s">
        <v>17</v>
      </c>
      <c r="B13" s="8" t="s">
        <v>18</v>
      </c>
      <c r="C13" s="118" t="s">
        <v>440</v>
      </c>
      <c r="E13" s="130" t="str">
        <f t="shared" si="0"/>
        <v>Food</v>
      </c>
      <c r="F13" s="130"/>
      <c r="G13" s="40"/>
      <c r="H13" s="122"/>
      <c r="I13" s="122"/>
      <c r="J13" s="122" t="s">
        <v>373</v>
      </c>
      <c r="K13" s="122"/>
      <c r="L13" s="122"/>
      <c r="M13" s="122"/>
      <c r="N13" s="120" t="s">
        <v>387</v>
      </c>
      <c r="O13" s="121" t="s">
        <v>402</v>
      </c>
      <c r="Q13" s="130">
        <f t="shared" si="1"/>
      </c>
      <c r="R13" s="130"/>
      <c r="S13" s="78"/>
      <c r="T13" s="74">
        <f t="shared" si="2"/>
      </c>
      <c r="U13" s="39"/>
      <c r="V13" s="17">
        <f t="shared" si="4"/>
        <v>7</v>
      </c>
      <c r="W13" s="17" t="str">
        <f ca="1" t="shared" si="3"/>
        <v>Dairy</v>
      </c>
      <c r="X13" s="17">
        <f t="shared" si="5"/>
        <v>2</v>
      </c>
      <c r="Y13" s="17">
        <f ca="1" t="shared" si="6"/>
      </c>
    </row>
    <row r="14" spans="1:25" ht="12.75">
      <c r="A14" s="5" t="s">
        <v>19</v>
      </c>
      <c r="B14" s="5" t="s">
        <v>191</v>
      </c>
      <c r="C14" s="118" t="s">
        <v>438</v>
      </c>
      <c r="E14" s="130" t="str">
        <f t="shared" si="0"/>
        <v>Textile</v>
      </c>
      <c r="F14" s="130"/>
      <c r="G14" s="40"/>
      <c r="H14" s="122"/>
      <c r="I14" s="122"/>
      <c r="J14" s="122"/>
      <c r="K14" s="122"/>
      <c r="L14" s="122"/>
      <c r="M14" s="122"/>
      <c r="N14" s="120" t="s">
        <v>382</v>
      </c>
      <c r="O14" s="121" t="s">
        <v>403</v>
      </c>
      <c r="Q14" s="130">
        <f t="shared" si="1"/>
      </c>
      <c r="R14" s="130"/>
      <c r="S14" s="78"/>
      <c r="T14" s="74">
        <f t="shared" si="2"/>
      </c>
      <c r="U14" s="14"/>
      <c r="V14" s="17">
        <f t="shared" si="4"/>
        <v>7</v>
      </c>
      <c r="W14" s="17">
        <f ca="1" t="shared" si="3"/>
      </c>
      <c r="X14" s="17">
        <f t="shared" si="5"/>
        <v>2</v>
      </c>
      <c r="Y14" s="17">
        <f ca="1" t="shared" si="6"/>
      </c>
    </row>
    <row r="15" spans="1:25" ht="12.75">
      <c r="A15" s="5" t="s">
        <v>173</v>
      </c>
      <c r="B15" s="5" t="s">
        <v>20</v>
      </c>
      <c r="C15" s="118" t="s">
        <v>441</v>
      </c>
      <c r="E15" s="130" t="str">
        <f t="shared" si="0"/>
        <v>Chemicals</v>
      </c>
      <c r="F15" s="130"/>
      <c r="G15" s="40"/>
      <c r="H15" s="122"/>
      <c r="I15" s="122"/>
      <c r="J15" s="122"/>
      <c r="K15" s="122"/>
      <c r="L15" s="122"/>
      <c r="M15" s="122"/>
      <c r="N15" s="120" t="s">
        <v>388</v>
      </c>
      <c r="O15" s="121" t="s">
        <v>403</v>
      </c>
      <c r="Q15" s="130">
        <f t="shared" si="1"/>
      </c>
      <c r="R15" s="130"/>
      <c r="S15" s="78"/>
      <c r="T15" s="74">
        <f t="shared" si="2"/>
      </c>
      <c r="U15" s="21"/>
      <c r="V15" s="17">
        <f t="shared" si="4"/>
        <v>8</v>
      </c>
      <c r="W15" s="17" t="str">
        <f ca="1" t="shared" si="3"/>
        <v>WoodPaper</v>
      </c>
      <c r="X15" s="17">
        <f t="shared" si="5"/>
        <v>2</v>
      </c>
      <c r="Y15" s="17">
        <f ca="1" t="shared" si="6"/>
      </c>
    </row>
    <row r="16" spans="1:25" ht="12.75">
      <c r="A16" s="5" t="s">
        <v>21</v>
      </c>
      <c r="B16" s="5" t="s">
        <v>22</v>
      </c>
      <c r="C16" s="118" t="s">
        <v>22</v>
      </c>
      <c r="E16" s="130" t="str">
        <f t="shared" si="0"/>
        <v>OthManuf</v>
      </c>
      <c r="F16" s="130"/>
      <c r="G16" s="40"/>
      <c r="H16" s="122"/>
      <c r="I16" s="122"/>
      <c r="J16" s="122"/>
      <c r="K16" s="122"/>
      <c r="L16" s="122"/>
      <c r="M16" s="122"/>
      <c r="N16" s="120" t="s">
        <v>389</v>
      </c>
      <c r="O16" s="121" t="s">
        <v>403</v>
      </c>
      <c r="Q16" s="130">
        <f t="shared" si="1"/>
      </c>
      <c r="R16" s="130"/>
      <c r="S16" s="78"/>
      <c r="T16" s="74">
        <f t="shared" si="2"/>
      </c>
      <c r="U16" s="21"/>
      <c r="V16" s="17">
        <f t="shared" si="4"/>
        <v>9</v>
      </c>
      <c r="W16" s="17" t="str">
        <f ca="1" t="shared" si="3"/>
        <v>Fishing</v>
      </c>
      <c r="X16" s="17">
        <f t="shared" si="5"/>
        <v>2</v>
      </c>
      <c r="Y16" s="17">
        <f ca="1" t="shared" si="6"/>
      </c>
    </row>
    <row r="17" spans="1:25" ht="12.75">
      <c r="A17" s="5" t="s">
        <v>174</v>
      </c>
      <c r="B17" s="5" t="s">
        <v>23</v>
      </c>
      <c r="C17" s="118" t="s">
        <v>442</v>
      </c>
      <c r="E17" s="130" t="str">
        <f t="shared" si="0"/>
        <v>Metal</v>
      </c>
      <c r="F17" s="130"/>
      <c r="G17" s="40"/>
      <c r="H17" s="122"/>
      <c r="I17" s="122"/>
      <c r="J17" s="122"/>
      <c r="K17" s="122"/>
      <c r="L17" s="122"/>
      <c r="M17" s="122"/>
      <c r="N17" s="120" t="s">
        <v>390</v>
      </c>
      <c r="O17" s="121" t="s">
        <v>403</v>
      </c>
      <c r="Q17" s="130">
        <f t="shared" si="1"/>
      </c>
      <c r="R17" s="130"/>
      <c r="S17" s="78"/>
      <c r="T17" s="74">
        <f t="shared" si="2"/>
      </c>
      <c r="U17" s="21"/>
      <c r="V17" s="17">
        <f t="shared" si="4"/>
        <v>10</v>
      </c>
      <c r="W17" s="17" t="str">
        <f ca="1" t="shared" si="3"/>
        <v>Primary</v>
      </c>
      <c r="X17" s="17">
        <f t="shared" si="5"/>
        <v>2</v>
      </c>
      <c r="Y17" s="17">
        <f ca="1" t="shared" si="6"/>
      </c>
    </row>
    <row r="18" spans="1:25" ht="12.75">
      <c r="A18" s="5" t="s">
        <v>24</v>
      </c>
      <c r="B18" s="5" t="s">
        <v>25</v>
      </c>
      <c r="C18" s="118" t="s">
        <v>442</v>
      </c>
      <c r="E18" s="130" t="str">
        <f t="shared" si="0"/>
        <v>MotorVeh</v>
      </c>
      <c r="F18" s="130"/>
      <c r="G18" s="40"/>
      <c r="H18" s="122"/>
      <c r="I18" s="122"/>
      <c r="J18" s="122"/>
      <c r="K18" s="122"/>
      <c r="L18" s="122"/>
      <c r="M18" s="122"/>
      <c r="N18" s="120" t="s">
        <v>391</v>
      </c>
      <c r="O18" s="121" t="s">
        <v>403</v>
      </c>
      <c r="Q18" s="130">
        <f t="shared" si="1"/>
      </c>
      <c r="R18" s="130"/>
      <c r="S18" s="78"/>
      <c r="T18" s="74">
        <f t="shared" si="2"/>
      </c>
      <c r="V18" s="17">
        <f t="shared" si="4"/>
        <v>10</v>
      </c>
      <c r="W18" s="17">
        <f ca="1" t="shared" si="3"/>
      </c>
      <c r="X18" s="17">
        <f t="shared" si="5"/>
        <v>2</v>
      </c>
      <c r="Y18" s="17">
        <f ca="1" t="shared" si="6"/>
      </c>
    </row>
    <row r="19" spans="1:25" ht="12.75">
      <c r="A19" s="5" t="s">
        <v>26</v>
      </c>
      <c r="B19" s="5" t="s">
        <v>27</v>
      </c>
      <c r="C19" s="118" t="s">
        <v>442</v>
      </c>
      <c r="E19" s="130" t="str">
        <f t="shared" si="0"/>
        <v>TrspEqNec</v>
      </c>
      <c r="F19" s="130"/>
      <c r="G19" s="40"/>
      <c r="H19" s="122"/>
      <c r="I19" s="122"/>
      <c r="J19" s="122"/>
      <c r="K19" s="122"/>
      <c r="L19" s="122"/>
      <c r="M19" s="122"/>
      <c r="N19" s="120" t="s">
        <v>392</v>
      </c>
      <c r="O19" s="121" t="s">
        <v>403</v>
      </c>
      <c r="Q19" s="130">
        <f t="shared" si="1"/>
      </c>
      <c r="R19" s="130"/>
      <c r="S19" s="78"/>
      <c r="T19" s="74">
        <f t="shared" si="2"/>
      </c>
      <c r="U19" s="11"/>
      <c r="V19" s="17">
        <f t="shared" si="4"/>
        <v>10</v>
      </c>
      <c r="W19" s="17">
        <f ca="1" t="shared" si="3"/>
      </c>
      <c r="X19" s="17">
        <f t="shared" si="5"/>
        <v>2</v>
      </c>
      <c r="Y19" s="17">
        <f ca="1" t="shared" si="6"/>
      </c>
    </row>
    <row r="20" spans="1:25" ht="12.75">
      <c r="A20" s="5" t="s">
        <v>28</v>
      </c>
      <c r="B20" s="5" t="s">
        <v>29</v>
      </c>
      <c r="C20" s="118" t="s">
        <v>442</v>
      </c>
      <c r="E20" s="130" t="str">
        <f t="shared" si="0"/>
        <v>Electroequ</v>
      </c>
      <c r="F20" s="130"/>
      <c r="G20" s="40"/>
      <c r="H20" s="122"/>
      <c r="I20" s="122"/>
      <c r="J20" s="122"/>
      <c r="K20" s="122"/>
      <c r="L20" s="122"/>
      <c r="M20" s="122"/>
      <c r="N20" s="120" t="s">
        <v>393</v>
      </c>
      <c r="O20" s="121" t="s">
        <v>403</v>
      </c>
      <c r="Q20" s="130">
        <f t="shared" si="1"/>
      </c>
      <c r="R20" s="130"/>
      <c r="S20" s="78"/>
      <c r="T20" s="74">
        <f t="shared" si="2"/>
      </c>
      <c r="V20" s="17">
        <f t="shared" si="4"/>
        <v>10</v>
      </c>
      <c r="W20" s="17">
        <f ca="1" t="shared" si="3"/>
      </c>
      <c r="X20" s="17">
        <f t="shared" si="5"/>
        <v>2</v>
      </c>
      <c r="Y20" s="17">
        <f ca="1" t="shared" si="6"/>
      </c>
    </row>
    <row r="21" spans="1:25" ht="12.75">
      <c r="A21" s="5" t="s">
        <v>30</v>
      </c>
      <c r="B21" s="5" t="s">
        <v>192</v>
      </c>
      <c r="C21" s="118" t="s">
        <v>439</v>
      </c>
      <c r="E21" s="130" t="str">
        <f t="shared" si="0"/>
        <v>Machinery</v>
      </c>
      <c r="F21" s="130"/>
      <c r="G21" s="40"/>
      <c r="H21" s="122"/>
      <c r="I21" s="122"/>
      <c r="J21" s="122"/>
      <c r="K21" s="122"/>
      <c r="L21" s="122"/>
      <c r="M21" s="122"/>
      <c r="N21" s="120" t="s">
        <v>394</v>
      </c>
      <c r="O21" s="121" t="s">
        <v>403</v>
      </c>
      <c r="Q21" s="130">
        <f t="shared" si="1"/>
      </c>
      <c r="R21" s="130"/>
      <c r="S21" s="78"/>
      <c r="T21" s="74">
        <f t="shared" si="2"/>
      </c>
      <c r="V21" s="17">
        <f t="shared" si="4"/>
        <v>10</v>
      </c>
      <c r="W21" s="17">
        <f ca="1" t="shared" si="3"/>
      </c>
      <c r="X21" s="17">
        <f t="shared" si="5"/>
        <v>2</v>
      </c>
      <c r="Y21" s="17">
        <f ca="1" t="shared" si="6"/>
      </c>
    </row>
    <row r="22" spans="1:25" ht="12.75">
      <c r="A22" s="5" t="s">
        <v>31</v>
      </c>
      <c r="B22" s="5" t="s">
        <v>32</v>
      </c>
      <c r="C22" s="118" t="s">
        <v>439</v>
      </c>
      <c r="E22" s="130" t="str">
        <f t="shared" si="0"/>
        <v>OthSer</v>
      </c>
      <c r="F22" s="130"/>
      <c r="G22" s="119" t="s">
        <v>373</v>
      </c>
      <c r="H22" s="122"/>
      <c r="I22" s="122"/>
      <c r="J22" s="122"/>
      <c r="K22" s="122"/>
      <c r="L22" s="122"/>
      <c r="M22" s="122"/>
      <c r="N22" s="120" t="s">
        <v>433</v>
      </c>
      <c r="O22" s="121" t="s">
        <v>404</v>
      </c>
      <c r="Q22" s="130">
        <f t="shared" si="1"/>
      </c>
      <c r="R22" s="130"/>
      <c r="S22" s="78"/>
      <c r="T22" s="74">
        <f t="shared" si="2"/>
      </c>
      <c r="V22" s="17">
        <f t="shared" si="4"/>
        <v>10</v>
      </c>
      <c r="W22" s="17">
        <f ca="1" t="shared" si="3"/>
      </c>
      <c r="X22" s="17">
        <f t="shared" si="5"/>
        <v>3</v>
      </c>
      <c r="Y22" s="17" t="str">
        <f ca="1" t="shared" si="6"/>
        <v>Services</v>
      </c>
    </row>
    <row r="23" spans="1:25" ht="12.75">
      <c r="A23" s="5" t="s">
        <v>33</v>
      </c>
      <c r="B23" s="5" t="s">
        <v>34</v>
      </c>
      <c r="C23" s="118" t="s">
        <v>437</v>
      </c>
      <c r="E23" s="130" t="str">
        <f t="shared" si="0"/>
        <v>Construct</v>
      </c>
      <c r="F23" s="130"/>
      <c r="G23" s="119" t="s">
        <v>373</v>
      </c>
      <c r="H23" s="122"/>
      <c r="I23" s="122" t="s">
        <v>373</v>
      </c>
      <c r="J23" s="122"/>
      <c r="K23" s="122"/>
      <c r="L23" s="122"/>
      <c r="M23" s="122"/>
      <c r="N23" s="120" t="s">
        <v>395</v>
      </c>
      <c r="O23" s="121" t="s">
        <v>404</v>
      </c>
      <c r="Q23" s="130">
        <f t="shared" si="1"/>
      </c>
      <c r="R23" s="130"/>
      <c r="S23" s="78"/>
      <c r="T23" s="74">
        <f t="shared" si="2"/>
      </c>
      <c r="V23" s="17">
        <f t="shared" si="4"/>
        <v>10</v>
      </c>
      <c r="W23" s="17">
        <f ca="1" t="shared" si="3"/>
      </c>
      <c r="X23" s="17">
        <f t="shared" si="5"/>
        <v>3</v>
      </c>
      <c r="Y23" s="17">
        <f ca="1" t="shared" si="6"/>
      </c>
    </row>
    <row r="24" spans="1:25" ht="12.75">
      <c r="A24" s="5" t="s">
        <v>35</v>
      </c>
      <c r="B24" s="5" t="s">
        <v>36</v>
      </c>
      <c r="C24" s="118" t="s">
        <v>440</v>
      </c>
      <c r="E24" s="130" t="str">
        <f t="shared" si="0"/>
        <v>Trade</v>
      </c>
      <c r="F24" s="130"/>
      <c r="G24" s="119" t="s">
        <v>373</v>
      </c>
      <c r="H24" s="122"/>
      <c r="I24" s="122" t="s">
        <v>373</v>
      </c>
      <c r="J24" s="122"/>
      <c r="K24" s="122"/>
      <c r="L24" s="122"/>
      <c r="M24" s="122"/>
      <c r="N24" s="120" t="s">
        <v>396</v>
      </c>
      <c r="O24" s="121" t="s">
        <v>404</v>
      </c>
      <c r="Q24" s="130">
        <f t="shared" si="1"/>
      </c>
      <c r="R24" s="130"/>
      <c r="S24" s="78"/>
      <c r="T24" s="74">
        <f t="shared" si="2"/>
      </c>
      <c r="V24" s="17">
        <f t="shared" si="4"/>
        <v>10</v>
      </c>
      <c r="W24" s="17">
        <f ca="1" t="shared" si="3"/>
      </c>
      <c r="X24" s="17">
        <f t="shared" si="5"/>
        <v>3</v>
      </c>
      <c r="Y24" s="17">
        <f ca="1" t="shared" si="6"/>
      </c>
    </row>
    <row r="25" spans="1:25" ht="12.75">
      <c r="A25" s="5" t="s">
        <v>37</v>
      </c>
      <c r="B25" s="5" t="s">
        <v>38</v>
      </c>
      <c r="C25" s="118" t="s">
        <v>435</v>
      </c>
      <c r="E25" s="130" t="str">
        <f t="shared" si="0"/>
        <v>Transport</v>
      </c>
      <c r="F25" s="130"/>
      <c r="G25" s="119" t="s">
        <v>373</v>
      </c>
      <c r="H25" s="122" t="s">
        <v>373</v>
      </c>
      <c r="I25" s="122"/>
      <c r="J25" s="122"/>
      <c r="K25" s="122"/>
      <c r="L25" s="122"/>
      <c r="M25" s="122"/>
      <c r="N25" s="120" t="s">
        <v>397</v>
      </c>
      <c r="O25" s="121" t="s">
        <v>404</v>
      </c>
      <c r="Q25" s="130">
        <f t="shared" si="1"/>
      </c>
      <c r="R25" s="130"/>
      <c r="S25" s="78"/>
      <c r="T25" s="74">
        <f t="shared" si="2"/>
      </c>
      <c r="V25" s="17">
        <f t="shared" si="4"/>
        <v>10</v>
      </c>
      <c r="W25" s="17">
        <f ca="1" t="shared" si="3"/>
      </c>
      <c r="X25" s="17">
        <f t="shared" si="5"/>
        <v>3</v>
      </c>
      <c r="Y25" s="17">
        <f ca="1" t="shared" si="6"/>
      </c>
    </row>
    <row r="26" spans="1:25" ht="12.75">
      <c r="A26" s="5" t="s">
        <v>39</v>
      </c>
      <c r="B26" s="5" t="s">
        <v>40</v>
      </c>
      <c r="C26" s="118" t="s">
        <v>40</v>
      </c>
      <c r="E26" s="130" t="str">
        <f t="shared" si="0"/>
        <v>Communic</v>
      </c>
      <c r="F26" s="130"/>
      <c r="G26" s="119" t="s">
        <v>373</v>
      </c>
      <c r="H26" s="122" t="s">
        <v>373</v>
      </c>
      <c r="I26" s="122"/>
      <c r="J26" s="122"/>
      <c r="K26" s="122"/>
      <c r="L26" s="122"/>
      <c r="M26" s="122"/>
      <c r="N26" s="120" t="s">
        <v>398</v>
      </c>
      <c r="O26" s="121" t="s">
        <v>404</v>
      </c>
      <c r="Q26" s="130">
        <f t="shared" si="1"/>
      </c>
      <c r="R26" s="130"/>
      <c r="S26" s="78"/>
      <c r="T26" s="74">
        <f t="shared" si="2"/>
      </c>
      <c r="V26" s="17">
        <f t="shared" si="4"/>
        <v>10</v>
      </c>
      <c r="W26" s="17">
        <f ca="1" t="shared" si="3"/>
      </c>
      <c r="X26" s="17">
        <f t="shared" si="5"/>
        <v>3</v>
      </c>
      <c r="Y26" s="17">
        <f ca="1" t="shared" si="6"/>
      </c>
    </row>
    <row r="27" spans="1:25" ht="12.75">
      <c r="A27" s="5" t="s">
        <v>41</v>
      </c>
      <c r="B27" s="5" t="s">
        <v>42</v>
      </c>
      <c r="C27" s="118" t="s">
        <v>443</v>
      </c>
      <c r="E27" s="130" t="str">
        <f t="shared" si="0"/>
        <v>Finance</v>
      </c>
      <c r="F27" s="130"/>
      <c r="G27" s="119" t="s">
        <v>373</v>
      </c>
      <c r="H27" s="122"/>
      <c r="I27" s="122" t="s">
        <v>373</v>
      </c>
      <c r="J27" s="122"/>
      <c r="K27" s="122"/>
      <c r="L27" s="122"/>
      <c r="M27" s="122"/>
      <c r="N27" s="120" t="s">
        <v>399</v>
      </c>
      <c r="O27" s="121" t="s">
        <v>404</v>
      </c>
      <c r="Q27" s="130">
        <f t="shared" si="1"/>
      </c>
      <c r="R27" s="130"/>
      <c r="S27" s="78"/>
      <c r="T27" s="74">
        <f t="shared" si="2"/>
      </c>
      <c r="V27" s="17">
        <f t="shared" si="4"/>
        <v>11</v>
      </c>
      <c r="W27" s="17" t="str">
        <f ca="1" t="shared" si="3"/>
        <v>Food</v>
      </c>
      <c r="X27" s="17">
        <f t="shared" si="5"/>
        <v>3</v>
      </c>
      <c r="Y27" s="17">
        <f ca="1" t="shared" si="6"/>
      </c>
    </row>
    <row r="28" spans="1:25" ht="12.75">
      <c r="A28" s="5" t="s">
        <v>43</v>
      </c>
      <c r="B28" s="5" t="s">
        <v>44</v>
      </c>
      <c r="C28" s="118" t="s">
        <v>443</v>
      </c>
      <c r="E28" s="130" t="str">
        <f t="shared" si="0"/>
        <v>Business</v>
      </c>
      <c r="F28" s="130"/>
      <c r="G28" s="119" t="s">
        <v>373</v>
      </c>
      <c r="H28" s="122"/>
      <c r="I28" s="122" t="s">
        <v>373</v>
      </c>
      <c r="J28" s="122"/>
      <c r="K28" s="122"/>
      <c r="L28" s="122"/>
      <c r="M28" s="122"/>
      <c r="N28" s="120" t="s">
        <v>400</v>
      </c>
      <c r="O28" s="121" t="s">
        <v>404</v>
      </c>
      <c r="Q28" s="130">
        <f t="shared" si="1"/>
      </c>
      <c r="R28" s="130"/>
      <c r="S28" s="78"/>
      <c r="T28" s="74">
        <f t="shared" si="2"/>
      </c>
      <c r="V28" s="17">
        <f t="shared" si="4"/>
        <v>11</v>
      </c>
      <c r="W28" s="17">
        <f ca="1" t="shared" si="3"/>
      </c>
      <c r="X28" s="17">
        <f t="shared" si="5"/>
        <v>3</v>
      </c>
      <c r="Y28" s="17">
        <f ca="1" t="shared" si="6"/>
      </c>
    </row>
    <row r="29" spans="1:25" ht="12.75">
      <c r="A29" s="5" t="s">
        <v>45</v>
      </c>
      <c r="B29" s="5" t="s">
        <v>46</v>
      </c>
      <c r="C29" s="118" t="s">
        <v>444</v>
      </c>
      <c r="E29" s="130">
        <f t="shared" si="0"/>
      </c>
      <c r="F29" s="130"/>
      <c r="G29" s="119"/>
      <c r="H29" s="122"/>
      <c r="I29" s="122"/>
      <c r="J29" s="122"/>
      <c r="K29" s="122"/>
      <c r="L29" s="122"/>
      <c r="M29" s="122"/>
      <c r="N29" s="120"/>
      <c r="O29" s="121"/>
      <c r="Q29" s="130">
        <f t="shared" si="1"/>
      </c>
      <c r="R29" s="130"/>
      <c r="S29" s="78"/>
      <c r="T29" s="74">
        <f t="shared" si="2"/>
      </c>
      <c r="V29" s="17">
        <f t="shared" si="4"/>
        <v>12</v>
      </c>
      <c r="W29" s="17" t="str">
        <f ca="1" t="shared" si="3"/>
        <v>Textile</v>
      </c>
      <c r="X29" s="17">
        <f t="shared" si="5"/>
        <v>3</v>
      </c>
      <c r="Y29" s="17">
        <f ca="1" t="shared" si="6"/>
        <v>0</v>
      </c>
    </row>
    <row r="30" spans="1:25" ht="12.75">
      <c r="A30" s="5" t="s">
        <v>47</v>
      </c>
      <c r="B30" s="5" t="s">
        <v>48</v>
      </c>
      <c r="C30" s="118" t="s">
        <v>444</v>
      </c>
      <c r="E30" s="130">
        <f t="shared" si="0"/>
      </c>
      <c r="F30" s="130"/>
      <c r="G30" s="40"/>
      <c r="H30" s="122"/>
      <c r="I30" s="122"/>
      <c r="J30" s="122"/>
      <c r="K30" s="122"/>
      <c r="L30" s="122"/>
      <c r="M30" s="122"/>
      <c r="N30" s="82"/>
      <c r="O30" s="70"/>
      <c r="Q30" s="130">
        <f t="shared" si="1"/>
      </c>
      <c r="R30" s="130"/>
      <c r="S30" s="78"/>
      <c r="T30" s="74">
        <f t="shared" si="2"/>
      </c>
      <c r="V30" s="17">
        <f t="shared" si="4"/>
        <v>12</v>
      </c>
      <c r="W30" s="17">
        <f ca="1" t="shared" si="3"/>
      </c>
      <c r="X30" s="17">
        <f t="shared" si="5"/>
        <v>3</v>
      </c>
      <c r="Y30" s="17">
        <f ca="1" t="shared" si="6"/>
        <v>0</v>
      </c>
    </row>
    <row r="31" spans="1:25" ht="12.75">
      <c r="A31" s="5" t="s">
        <v>49</v>
      </c>
      <c r="B31" s="5" t="s">
        <v>50</v>
      </c>
      <c r="C31" s="118" t="s">
        <v>444</v>
      </c>
      <c r="E31" s="130">
        <f t="shared" si="0"/>
      </c>
      <c r="F31" s="130"/>
      <c r="G31" s="40"/>
      <c r="H31" s="122"/>
      <c r="I31" s="122"/>
      <c r="J31" s="122"/>
      <c r="K31" s="122"/>
      <c r="L31" s="122"/>
      <c r="M31" s="122"/>
      <c r="N31" s="82"/>
      <c r="O31" s="70"/>
      <c r="Q31" s="130">
        <f t="shared" si="1"/>
      </c>
      <c r="R31" s="130"/>
      <c r="S31" s="78"/>
      <c r="T31" s="74">
        <f t="shared" si="2"/>
      </c>
      <c r="V31" s="17">
        <f t="shared" si="4"/>
        <v>12</v>
      </c>
      <c r="W31" s="17">
        <f ca="1" t="shared" si="3"/>
      </c>
      <c r="X31" s="17">
        <f t="shared" si="5"/>
        <v>3</v>
      </c>
      <c r="Y31" s="17">
        <f ca="1" t="shared" si="6"/>
        <v>0</v>
      </c>
    </row>
    <row r="32" spans="1:25" ht="12.75">
      <c r="A32" s="5" t="s">
        <v>51</v>
      </c>
      <c r="B32" s="5" t="s">
        <v>52</v>
      </c>
      <c r="C32" s="118" t="s">
        <v>441</v>
      </c>
      <c r="E32" s="130">
        <f t="shared" si="0"/>
      </c>
      <c r="F32" s="130"/>
      <c r="G32" s="40"/>
      <c r="H32" s="122"/>
      <c r="I32" s="122"/>
      <c r="J32" s="122"/>
      <c r="K32" s="122"/>
      <c r="L32" s="122"/>
      <c r="M32" s="122"/>
      <c r="N32" s="82"/>
      <c r="O32" s="70"/>
      <c r="Q32" s="130">
        <f t="shared" si="1"/>
      </c>
      <c r="R32" s="130"/>
      <c r="S32" s="78"/>
      <c r="T32" s="74">
        <f t="shared" si="2"/>
      </c>
      <c r="V32" s="17">
        <f t="shared" si="4"/>
        <v>12</v>
      </c>
      <c r="W32" s="17">
        <f ca="1" t="shared" si="3"/>
      </c>
      <c r="X32" s="17">
        <f t="shared" si="5"/>
        <v>3</v>
      </c>
      <c r="Y32" s="17">
        <f ca="1" t="shared" si="6"/>
        <v>0</v>
      </c>
    </row>
    <row r="33" spans="1:25" ht="12.75">
      <c r="A33" s="5" t="s">
        <v>53</v>
      </c>
      <c r="B33" s="5" t="s">
        <v>184</v>
      </c>
      <c r="C33" s="118" t="s">
        <v>441</v>
      </c>
      <c r="E33" s="130">
        <f t="shared" si="0"/>
      </c>
      <c r="F33" s="130"/>
      <c r="G33" s="40"/>
      <c r="H33" s="122"/>
      <c r="I33" s="122"/>
      <c r="J33" s="122"/>
      <c r="K33" s="122"/>
      <c r="L33" s="122"/>
      <c r="M33" s="122"/>
      <c r="N33" s="82"/>
      <c r="O33" s="70"/>
      <c r="Q33" s="130">
        <f t="shared" si="1"/>
      </c>
      <c r="R33" s="130"/>
      <c r="S33" s="78"/>
      <c r="T33" s="74">
        <f t="shared" si="2"/>
      </c>
      <c r="V33" s="17">
        <f t="shared" si="4"/>
        <v>12</v>
      </c>
      <c r="W33" s="17">
        <f ca="1" t="shared" si="3"/>
      </c>
      <c r="X33" s="17">
        <f t="shared" si="5"/>
        <v>3</v>
      </c>
      <c r="Y33" s="17">
        <f ca="1" t="shared" si="6"/>
        <v>0</v>
      </c>
    </row>
    <row r="34" spans="1:25" ht="12.75">
      <c r="A34" s="5" t="s">
        <v>54</v>
      </c>
      <c r="B34" s="5" t="s">
        <v>185</v>
      </c>
      <c r="C34" s="118" t="s">
        <v>442</v>
      </c>
      <c r="E34" s="130">
        <f t="shared" si="0"/>
      </c>
      <c r="F34" s="130"/>
      <c r="G34" s="40"/>
      <c r="H34" s="122"/>
      <c r="I34" s="122"/>
      <c r="J34" s="122"/>
      <c r="K34" s="122"/>
      <c r="L34" s="122"/>
      <c r="M34" s="122"/>
      <c r="N34" s="82"/>
      <c r="O34" s="70"/>
      <c r="Q34" s="130">
        <f t="shared" si="1"/>
      </c>
      <c r="R34" s="130"/>
      <c r="S34" s="78"/>
      <c r="T34" s="74">
        <f t="shared" si="2"/>
      </c>
      <c r="V34" s="17">
        <f t="shared" si="4"/>
        <v>12</v>
      </c>
      <c r="W34" s="17">
        <f ca="1" t="shared" si="3"/>
      </c>
      <c r="X34" s="17">
        <f t="shared" si="5"/>
        <v>3</v>
      </c>
      <c r="Y34" s="17">
        <f ca="1" t="shared" si="6"/>
        <v>0</v>
      </c>
    </row>
    <row r="35" spans="1:25" ht="12.75">
      <c r="A35" s="5" t="s">
        <v>55</v>
      </c>
      <c r="B35" s="5" t="s">
        <v>186</v>
      </c>
      <c r="C35" s="118" t="s">
        <v>445</v>
      </c>
      <c r="E35" s="130">
        <f aca="true" t="shared" si="7" ref="E35:E59">IF(ISERROR(VLOOKUP(ROW()-2,V$1:W$65536,2,FALSE)),"",VLOOKUP(ROW()-2,V$1:W$65536,2,FALSE))</f>
      </c>
      <c r="F35" s="130"/>
      <c r="G35" s="40"/>
      <c r="H35" s="122"/>
      <c r="I35" s="122"/>
      <c r="J35" s="122"/>
      <c r="K35" s="122"/>
      <c r="L35" s="122"/>
      <c r="M35" s="122"/>
      <c r="N35" s="82"/>
      <c r="O35" s="70"/>
      <c r="Q35" s="130">
        <f aca="true" t="shared" si="8" ref="Q35:Q59">IF(ISERROR(VLOOKUP(ROW()-2,X$1:Y$65536,2,FALSE)),"",VLOOKUP(ROW()-2,X$1:Y$65536,2,FALSE))</f>
      </c>
      <c r="R35" s="130"/>
      <c r="S35" s="78"/>
      <c r="T35" s="74">
        <f aca="true" t="shared" si="9" ref="T35:T59">IF(ISERROR(VLOOKUP(S35,N$1:O$65536,1,FALSE)),"","Déjà pris")</f>
      </c>
      <c r="V35" s="17">
        <f t="shared" si="4"/>
        <v>13</v>
      </c>
      <c r="W35" s="17" t="str">
        <f ca="1" t="shared" si="3"/>
        <v>Chemicals</v>
      </c>
      <c r="X35" s="17">
        <f t="shared" si="5"/>
        <v>3</v>
      </c>
      <c r="Y35" s="17">
        <f ca="1" t="shared" si="6"/>
        <v>0</v>
      </c>
    </row>
    <row r="36" spans="1:25" ht="12.75">
      <c r="A36" s="5" t="s">
        <v>56</v>
      </c>
      <c r="B36" s="5" t="s">
        <v>57</v>
      </c>
      <c r="C36" s="118" t="s">
        <v>446</v>
      </c>
      <c r="E36" s="130">
        <f t="shared" si="7"/>
      </c>
      <c r="F36" s="130"/>
      <c r="G36" s="40"/>
      <c r="H36" s="122"/>
      <c r="I36" s="122"/>
      <c r="J36" s="122"/>
      <c r="K36" s="122"/>
      <c r="L36" s="122"/>
      <c r="M36" s="122"/>
      <c r="N36" s="82"/>
      <c r="O36" s="70"/>
      <c r="Q36" s="130">
        <f t="shared" si="8"/>
      </c>
      <c r="R36" s="130"/>
      <c r="S36" s="78"/>
      <c r="T36" s="74">
        <f t="shared" si="9"/>
      </c>
      <c r="V36" s="17">
        <f aca="true" t="shared" si="10" ref="V36:V59">IF(W36="",V35,V35+1)</f>
        <v>14</v>
      </c>
      <c r="W36" s="17" t="str">
        <f aca="true" ca="1" t="shared" si="11" ref="W36:W59">IF(ISERROR(VLOOKUP(INDIRECT(ADDRESS(ROW(),3,,,)),OFFSET(INDIRECT(ADDRESS(3,3,,,)),0,0,ROW()-3,1),1,FALSE)),INDIRECT(ADDRESS(ROW(),3,,,)),"")</f>
        <v>OthManuf</v>
      </c>
      <c r="X36" s="17">
        <f t="shared" si="5"/>
        <v>3</v>
      </c>
      <c r="Y36" s="17">
        <f ca="1" t="shared" si="6"/>
        <v>0</v>
      </c>
    </row>
    <row r="37" spans="1:25" ht="12.75">
      <c r="A37" s="5" t="s">
        <v>58</v>
      </c>
      <c r="B37" s="5" t="s">
        <v>59</v>
      </c>
      <c r="C37" s="125" t="s">
        <v>447</v>
      </c>
      <c r="E37" s="130">
        <f t="shared" si="7"/>
      </c>
      <c r="F37" s="130"/>
      <c r="G37" s="40"/>
      <c r="H37" s="122"/>
      <c r="I37" s="122"/>
      <c r="J37" s="122"/>
      <c r="K37" s="122"/>
      <c r="L37" s="122"/>
      <c r="M37" s="122"/>
      <c r="N37" s="82"/>
      <c r="O37" s="72"/>
      <c r="Q37" s="130">
        <f t="shared" si="8"/>
      </c>
      <c r="R37" s="130"/>
      <c r="S37" s="78"/>
      <c r="T37" s="74">
        <f t="shared" si="9"/>
      </c>
      <c r="V37" s="17">
        <f t="shared" si="10"/>
        <v>15</v>
      </c>
      <c r="W37" s="17" t="str">
        <f ca="1" t="shared" si="11"/>
        <v>Metal</v>
      </c>
      <c r="X37" s="17">
        <f t="shared" si="5"/>
        <v>3</v>
      </c>
      <c r="Y37" s="17">
        <f ca="1" t="shared" si="6"/>
        <v>0</v>
      </c>
    </row>
    <row r="38" spans="1:25" ht="12.75">
      <c r="A38" s="5" t="s">
        <v>60</v>
      </c>
      <c r="B38" s="5" t="s">
        <v>61</v>
      </c>
      <c r="C38" s="125" t="s">
        <v>447</v>
      </c>
      <c r="E38" s="130">
        <f t="shared" si="7"/>
      </c>
      <c r="F38" s="130"/>
      <c r="G38" s="40"/>
      <c r="H38" s="122"/>
      <c r="I38" s="122"/>
      <c r="J38" s="122"/>
      <c r="K38" s="122"/>
      <c r="L38" s="122"/>
      <c r="M38" s="122"/>
      <c r="N38" s="82"/>
      <c r="O38" s="72"/>
      <c r="Q38" s="130">
        <f t="shared" si="8"/>
      </c>
      <c r="R38" s="130"/>
      <c r="S38" s="78"/>
      <c r="T38" s="74">
        <f t="shared" si="9"/>
      </c>
      <c r="V38" s="17">
        <f t="shared" si="10"/>
        <v>15</v>
      </c>
      <c r="W38" s="17">
        <f ca="1" t="shared" si="11"/>
      </c>
      <c r="X38" s="17">
        <f t="shared" si="5"/>
        <v>3</v>
      </c>
      <c r="Y38" s="17">
        <f ca="1" t="shared" si="6"/>
        <v>0</v>
      </c>
    </row>
    <row r="39" spans="1:25" ht="12.75">
      <c r="A39" s="5" t="s">
        <v>62</v>
      </c>
      <c r="B39" s="5" t="s">
        <v>63</v>
      </c>
      <c r="C39" s="125" t="s">
        <v>446</v>
      </c>
      <c r="E39" s="130">
        <f t="shared" si="7"/>
      </c>
      <c r="F39" s="130"/>
      <c r="G39" s="40"/>
      <c r="H39" s="122"/>
      <c r="I39" s="122"/>
      <c r="J39" s="122"/>
      <c r="K39" s="122"/>
      <c r="L39" s="122"/>
      <c r="M39" s="122"/>
      <c r="N39" s="82"/>
      <c r="O39" s="72"/>
      <c r="Q39" s="130">
        <f t="shared" si="8"/>
      </c>
      <c r="R39" s="130"/>
      <c r="S39" s="78"/>
      <c r="T39" s="74">
        <f t="shared" si="9"/>
      </c>
      <c r="V39" s="17">
        <f t="shared" si="10"/>
        <v>15</v>
      </c>
      <c r="W39" s="17">
        <f ca="1" t="shared" si="11"/>
      </c>
      <c r="X39" s="17">
        <f t="shared" si="5"/>
        <v>3</v>
      </c>
      <c r="Y39" s="17">
        <f ca="1" t="shared" si="6"/>
        <v>0</v>
      </c>
    </row>
    <row r="40" spans="1:25" ht="12.75">
      <c r="A40" s="5" t="s">
        <v>64</v>
      </c>
      <c r="B40" s="5" t="s">
        <v>65</v>
      </c>
      <c r="C40" s="125" t="s">
        <v>448</v>
      </c>
      <c r="E40" s="130">
        <f t="shared" si="7"/>
      </c>
      <c r="F40" s="130"/>
      <c r="G40" s="40"/>
      <c r="H40" s="122"/>
      <c r="I40" s="122"/>
      <c r="J40" s="122"/>
      <c r="K40" s="122"/>
      <c r="L40" s="122"/>
      <c r="M40" s="122"/>
      <c r="N40" s="82"/>
      <c r="O40" s="72"/>
      <c r="Q40" s="130">
        <f t="shared" si="8"/>
      </c>
      <c r="R40" s="130"/>
      <c r="S40" s="78"/>
      <c r="T40" s="74">
        <f t="shared" si="9"/>
      </c>
      <c r="V40" s="17">
        <f t="shared" si="10"/>
        <v>16</v>
      </c>
      <c r="W40" s="17" t="str">
        <f ca="1" t="shared" si="11"/>
        <v>MotorVeh</v>
      </c>
      <c r="X40" s="17">
        <f t="shared" si="5"/>
        <v>3</v>
      </c>
      <c r="Y40" s="17">
        <f ca="1" t="shared" si="6"/>
        <v>0</v>
      </c>
    </row>
    <row r="41" spans="1:25" ht="12.75">
      <c r="A41" s="5" t="s">
        <v>66</v>
      </c>
      <c r="B41" s="5" t="s">
        <v>67</v>
      </c>
      <c r="C41" s="125" t="s">
        <v>449</v>
      </c>
      <c r="E41" s="130">
        <f t="shared" si="7"/>
      </c>
      <c r="F41" s="130"/>
      <c r="G41" s="40"/>
      <c r="H41" s="122"/>
      <c r="I41" s="122"/>
      <c r="J41" s="122"/>
      <c r="K41" s="122"/>
      <c r="L41" s="122"/>
      <c r="M41" s="122"/>
      <c r="N41" s="82"/>
      <c r="O41" s="72"/>
      <c r="Q41" s="130">
        <f t="shared" si="8"/>
      </c>
      <c r="R41" s="130"/>
      <c r="S41" s="78"/>
      <c r="T41" s="74">
        <f t="shared" si="9"/>
      </c>
      <c r="V41" s="17">
        <f t="shared" si="10"/>
        <v>17</v>
      </c>
      <c r="W41" s="17" t="str">
        <f ca="1" t="shared" si="11"/>
        <v>TrspEqNec</v>
      </c>
      <c r="X41" s="17">
        <f t="shared" si="5"/>
        <v>3</v>
      </c>
      <c r="Y41" s="17">
        <f ca="1" t="shared" si="6"/>
        <v>0</v>
      </c>
    </row>
    <row r="42" spans="1:25" ht="12.75">
      <c r="A42" s="5" t="s">
        <v>68</v>
      </c>
      <c r="B42" s="5" t="s">
        <v>69</v>
      </c>
      <c r="C42" s="125" t="s">
        <v>450</v>
      </c>
      <c r="E42" s="130">
        <f t="shared" si="7"/>
      </c>
      <c r="F42" s="130"/>
      <c r="G42" s="40"/>
      <c r="H42" s="122"/>
      <c r="I42" s="122"/>
      <c r="J42" s="122"/>
      <c r="K42" s="122"/>
      <c r="L42" s="122"/>
      <c r="M42" s="122"/>
      <c r="N42" s="82"/>
      <c r="O42" s="72"/>
      <c r="Q42" s="130">
        <f t="shared" si="8"/>
      </c>
      <c r="R42" s="130"/>
      <c r="S42" s="78"/>
      <c r="T42" s="74">
        <f t="shared" si="9"/>
      </c>
      <c r="V42" s="17">
        <f t="shared" si="10"/>
        <v>18</v>
      </c>
      <c r="W42" s="17" t="str">
        <f ca="1" t="shared" si="11"/>
        <v>Electroequ</v>
      </c>
      <c r="X42" s="17">
        <f t="shared" si="5"/>
        <v>3</v>
      </c>
      <c r="Y42" s="17">
        <f ca="1" t="shared" si="6"/>
        <v>0</v>
      </c>
    </row>
    <row r="43" spans="1:25" ht="12.75">
      <c r="A43" s="5" t="s">
        <v>70</v>
      </c>
      <c r="B43" s="5" t="s">
        <v>71</v>
      </c>
      <c r="C43" s="118" t="s">
        <v>451</v>
      </c>
      <c r="E43" s="130">
        <f t="shared" si="7"/>
      </c>
      <c r="F43" s="130"/>
      <c r="G43" s="40"/>
      <c r="H43" s="122"/>
      <c r="I43" s="122"/>
      <c r="J43" s="122"/>
      <c r="K43" s="122"/>
      <c r="L43" s="122"/>
      <c r="M43" s="122"/>
      <c r="N43" s="82"/>
      <c r="O43" s="72"/>
      <c r="Q43" s="130">
        <f t="shared" si="8"/>
      </c>
      <c r="R43" s="130"/>
      <c r="S43" s="78"/>
      <c r="T43" s="74">
        <f t="shared" si="9"/>
      </c>
      <c r="V43" s="17">
        <f t="shared" si="10"/>
        <v>19</v>
      </c>
      <c r="W43" s="17" t="str">
        <f ca="1" t="shared" si="11"/>
        <v>Machinery</v>
      </c>
      <c r="X43" s="17">
        <f t="shared" si="5"/>
        <v>3</v>
      </c>
      <c r="Y43" s="17">
        <f ca="1" t="shared" si="6"/>
        <v>0</v>
      </c>
    </row>
    <row r="44" spans="1:25" ht="12.75">
      <c r="A44" s="5" t="s">
        <v>72</v>
      </c>
      <c r="B44" s="5" t="s">
        <v>73</v>
      </c>
      <c r="C44" s="125" t="s">
        <v>446</v>
      </c>
      <c r="E44" s="130">
        <f t="shared" si="7"/>
      </c>
      <c r="F44" s="130"/>
      <c r="G44" s="40"/>
      <c r="H44" s="122"/>
      <c r="I44" s="122"/>
      <c r="J44" s="122"/>
      <c r="K44" s="122"/>
      <c r="L44" s="122"/>
      <c r="M44" s="122"/>
      <c r="N44" s="82"/>
      <c r="O44" s="72"/>
      <c r="Q44" s="130">
        <f t="shared" si="8"/>
      </c>
      <c r="R44" s="130"/>
      <c r="S44" s="78"/>
      <c r="T44" s="74">
        <f t="shared" si="9"/>
      </c>
      <c r="V44" s="17">
        <f t="shared" si="10"/>
        <v>19</v>
      </c>
      <c r="W44" s="17">
        <f ca="1" t="shared" si="11"/>
      </c>
      <c r="X44" s="17">
        <f t="shared" si="5"/>
        <v>3</v>
      </c>
      <c r="Y44" s="17">
        <f ca="1" t="shared" si="6"/>
        <v>0</v>
      </c>
    </row>
    <row r="45" spans="1:25" ht="12.75">
      <c r="A45" s="5" t="s">
        <v>74</v>
      </c>
      <c r="B45" s="5" t="s">
        <v>75</v>
      </c>
      <c r="C45" s="118" t="s">
        <v>452</v>
      </c>
      <c r="E45" s="130">
        <f t="shared" si="7"/>
      </c>
      <c r="F45" s="130"/>
      <c r="G45" s="40"/>
      <c r="H45" s="122"/>
      <c r="I45" s="122"/>
      <c r="J45" s="122"/>
      <c r="K45" s="122"/>
      <c r="L45" s="122"/>
      <c r="M45" s="122"/>
      <c r="N45" s="82"/>
      <c r="O45" s="72"/>
      <c r="Q45" s="130">
        <f t="shared" si="8"/>
      </c>
      <c r="R45" s="130"/>
      <c r="S45" s="78"/>
      <c r="T45" s="74">
        <f t="shared" si="9"/>
      </c>
      <c r="V45" s="17">
        <f t="shared" si="10"/>
        <v>20</v>
      </c>
      <c r="W45" s="17" t="str">
        <f ca="1" t="shared" si="11"/>
        <v>OthSer</v>
      </c>
      <c r="X45" s="17">
        <f t="shared" si="5"/>
        <v>3</v>
      </c>
      <c r="Y45" s="17">
        <f ca="1" t="shared" si="6"/>
        <v>0</v>
      </c>
    </row>
    <row r="46" spans="1:25" ht="12.75">
      <c r="A46" s="5" t="s">
        <v>76</v>
      </c>
      <c r="B46" s="5" t="s">
        <v>187</v>
      </c>
      <c r="C46" s="118" t="s">
        <v>452</v>
      </c>
      <c r="E46" s="130">
        <f t="shared" si="7"/>
      </c>
      <c r="F46" s="130"/>
      <c r="G46" s="40"/>
      <c r="H46" s="122"/>
      <c r="I46" s="122"/>
      <c r="J46" s="122"/>
      <c r="K46" s="122"/>
      <c r="L46" s="122"/>
      <c r="M46" s="122"/>
      <c r="N46" s="82"/>
      <c r="O46" s="72"/>
      <c r="Q46" s="130">
        <f t="shared" si="8"/>
      </c>
      <c r="R46" s="130"/>
      <c r="S46" s="78"/>
      <c r="T46" s="74">
        <f t="shared" si="9"/>
      </c>
      <c r="V46" s="17">
        <f t="shared" si="10"/>
        <v>20</v>
      </c>
      <c r="W46" s="17">
        <f ca="1" t="shared" si="11"/>
      </c>
      <c r="X46" s="17">
        <f t="shared" si="5"/>
        <v>3</v>
      </c>
      <c r="Y46" s="17">
        <f ca="1" t="shared" si="6"/>
        <v>0</v>
      </c>
    </row>
    <row r="47" spans="1:25" ht="12.75">
      <c r="A47" s="8" t="s">
        <v>77</v>
      </c>
      <c r="B47" s="8" t="s">
        <v>78</v>
      </c>
      <c r="C47" s="118" t="s">
        <v>452</v>
      </c>
      <c r="E47" s="130">
        <f t="shared" si="7"/>
      </c>
      <c r="F47" s="130"/>
      <c r="G47" s="40"/>
      <c r="H47" s="122"/>
      <c r="I47" s="122"/>
      <c r="J47" s="122"/>
      <c r="K47" s="122"/>
      <c r="L47" s="122"/>
      <c r="M47" s="122"/>
      <c r="N47" s="82"/>
      <c r="O47" s="72"/>
      <c r="Q47" s="130">
        <f t="shared" si="8"/>
      </c>
      <c r="R47" s="130"/>
      <c r="S47" s="78"/>
      <c r="T47" s="74">
        <f t="shared" si="9"/>
      </c>
      <c r="V47" s="17">
        <f t="shared" si="10"/>
        <v>20</v>
      </c>
      <c r="W47" s="17">
        <f ca="1" t="shared" si="11"/>
      </c>
      <c r="X47" s="17">
        <f t="shared" si="5"/>
        <v>3</v>
      </c>
      <c r="Y47" s="17">
        <f ca="1" t="shared" si="6"/>
        <v>0</v>
      </c>
    </row>
    <row r="48" spans="1:25" ht="12.75">
      <c r="A48" s="8" t="s">
        <v>79</v>
      </c>
      <c r="B48" s="8" t="s">
        <v>80</v>
      </c>
      <c r="C48" s="118" t="s">
        <v>453</v>
      </c>
      <c r="E48" s="130">
        <f t="shared" si="7"/>
      </c>
      <c r="F48" s="130"/>
      <c r="G48" s="40"/>
      <c r="H48" s="122"/>
      <c r="I48" s="122"/>
      <c r="J48" s="122"/>
      <c r="K48" s="122"/>
      <c r="L48" s="122"/>
      <c r="M48" s="122"/>
      <c r="N48" s="82"/>
      <c r="O48" s="72"/>
      <c r="Q48" s="130">
        <f t="shared" si="8"/>
      </c>
      <c r="R48" s="130"/>
      <c r="S48" s="78"/>
      <c r="T48" s="74">
        <f t="shared" si="9"/>
      </c>
      <c r="V48" s="17">
        <f t="shared" si="10"/>
        <v>21</v>
      </c>
      <c r="W48" s="17" t="str">
        <f ca="1" t="shared" si="11"/>
        <v>Construct</v>
      </c>
      <c r="X48" s="17">
        <f t="shared" si="5"/>
        <v>3</v>
      </c>
      <c r="Y48" s="17">
        <f ca="1" t="shared" si="6"/>
        <v>0</v>
      </c>
    </row>
    <row r="49" spans="1:25" ht="12.75">
      <c r="A49" s="8" t="s">
        <v>81</v>
      </c>
      <c r="B49" s="8" t="s">
        <v>82</v>
      </c>
      <c r="C49" s="118" t="s">
        <v>82</v>
      </c>
      <c r="E49" s="130">
        <f t="shared" si="7"/>
      </c>
      <c r="F49" s="130"/>
      <c r="G49" s="40"/>
      <c r="H49" s="122"/>
      <c r="I49" s="122"/>
      <c r="J49" s="122"/>
      <c r="K49" s="122"/>
      <c r="L49" s="122"/>
      <c r="M49" s="122"/>
      <c r="N49" s="82"/>
      <c r="O49" s="72"/>
      <c r="Q49" s="130">
        <f t="shared" si="8"/>
      </c>
      <c r="R49" s="130"/>
      <c r="S49" s="78"/>
      <c r="T49" s="74">
        <f t="shared" si="9"/>
      </c>
      <c r="V49" s="17">
        <f t="shared" si="10"/>
        <v>22</v>
      </c>
      <c r="W49" s="17" t="str">
        <f ca="1" t="shared" si="11"/>
        <v>Trade</v>
      </c>
      <c r="X49" s="17">
        <f t="shared" si="5"/>
        <v>3</v>
      </c>
      <c r="Y49" s="17">
        <f ca="1" t="shared" si="6"/>
        <v>0</v>
      </c>
    </row>
    <row r="50" spans="1:25" ht="12.75">
      <c r="A50" s="8" t="s">
        <v>83</v>
      </c>
      <c r="B50" s="8" t="s">
        <v>84</v>
      </c>
      <c r="C50" s="118" t="s">
        <v>454</v>
      </c>
      <c r="E50" s="130">
        <f t="shared" si="7"/>
      </c>
      <c r="F50" s="130"/>
      <c r="G50" s="40"/>
      <c r="H50" s="122"/>
      <c r="I50" s="122"/>
      <c r="J50" s="122"/>
      <c r="K50" s="122"/>
      <c r="L50" s="122"/>
      <c r="M50" s="122"/>
      <c r="N50" s="82"/>
      <c r="O50" s="72"/>
      <c r="Q50" s="130">
        <f t="shared" si="8"/>
      </c>
      <c r="R50" s="130"/>
      <c r="S50" s="78"/>
      <c r="T50" s="74">
        <f t="shared" si="9"/>
      </c>
      <c r="V50" s="17">
        <f t="shared" si="10"/>
        <v>23</v>
      </c>
      <c r="W50" s="17" t="str">
        <f ca="1" t="shared" si="11"/>
        <v>Transport</v>
      </c>
      <c r="X50" s="17">
        <f t="shared" si="5"/>
        <v>3</v>
      </c>
      <c r="Y50" s="17">
        <f ca="1" t="shared" si="6"/>
        <v>0</v>
      </c>
    </row>
    <row r="51" spans="1:25" ht="12.75">
      <c r="A51" s="8" t="s">
        <v>85</v>
      </c>
      <c r="B51" s="8" t="s">
        <v>86</v>
      </c>
      <c r="C51" s="118" t="s">
        <v>454</v>
      </c>
      <c r="E51" s="130">
        <f t="shared" si="7"/>
      </c>
      <c r="F51" s="130"/>
      <c r="G51" s="40"/>
      <c r="H51" s="122"/>
      <c r="I51" s="122"/>
      <c r="J51" s="122"/>
      <c r="K51" s="122"/>
      <c r="L51" s="122"/>
      <c r="M51" s="122"/>
      <c r="N51" s="82"/>
      <c r="O51" s="72"/>
      <c r="Q51" s="130">
        <f t="shared" si="8"/>
      </c>
      <c r="R51" s="130"/>
      <c r="S51" s="78"/>
      <c r="T51" s="74">
        <f t="shared" si="9"/>
      </c>
      <c r="V51" s="17">
        <f t="shared" si="10"/>
        <v>23</v>
      </c>
      <c r="W51" s="17">
        <f ca="1" t="shared" si="11"/>
      </c>
      <c r="X51" s="17">
        <f t="shared" si="5"/>
        <v>3</v>
      </c>
      <c r="Y51" s="17">
        <f ca="1" t="shared" si="6"/>
        <v>0</v>
      </c>
    </row>
    <row r="52" spans="1:25" ht="12.75">
      <c r="A52" s="8" t="s">
        <v>87</v>
      </c>
      <c r="B52" s="8" t="s">
        <v>88</v>
      </c>
      <c r="C52" s="118" t="s">
        <v>454</v>
      </c>
      <c r="E52" s="130">
        <f t="shared" si="7"/>
      </c>
      <c r="F52" s="130"/>
      <c r="G52" s="40"/>
      <c r="H52" s="122"/>
      <c r="I52" s="122"/>
      <c r="J52" s="122"/>
      <c r="K52" s="122"/>
      <c r="L52" s="122"/>
      <c r="M52" s="122"/>
      <c r="N52" s="82"/>
      <c r="O52" s="72"/>
      <c r="Q52" s="130">
        <f t="shared" si="8"/>
      </c>
      <c r="R52" s="130"/>
      <c r="S52" s="78"/>
      <c r="T52" s="74">
        <f t="shared" si="9"/>
      </c>
      <c r="V52" s="17">
        <f t="shared" si="10"/>
        <v>23</v>
      </c>
      <c r="W52" s="17">
        <f ca="1" t="shared" si="11"/>
      </c>
      <c r="X52" s="17">
        <f t="shared" si="5"/>
        <v>3</v>
      </c>
      <c r="Y52" s="17">
        <f ca="1" t="shared" si="6"/>
        <v>0</v>
      </c>
    </row>
    <row r="53" spans="1:25" ht="12.75">
      <c r="A53" s="8" t="s">
        <v>89</v>
      </c>
      <c r="B53" s="8" t="s">
        <v>90</v>
      </c>
      <c r="C53" s="118" t="s">
        <v>455</v>
      </c>
      <c r="E53" s="130">
        <f t="shared" si="7"/>
      </c>
      <c r="F53" s="130"/>
      <c r="G53" s="40"/>
      <c r="H53" s="122"/>
      <c r="I53" s="122"/>
      <c r="J53" s="122"/>
      <c r="K53" s="122"/>
      <c r="L53" s="122"/>
      <c r="M53" s="122"/>
      <c r="N53" s="82"/>
      <c r="O53" s="72"/>
      <c r="Q53" s="130">
        <f t="shared" si="8"/>
      </c>
      <c r="R53" s="130"/>
      <c r="S53" s="78"/>
      <c r="T53" s="74">
        <f t="shared" si="9"/>
      </c>
      <c r="V53" s="17">
        <f t="shared" si="10"/>
        <v>24</v>
      </c>
      <c r="W53" s="17" t="str">
        <f ca="1" t="shared" si="11"/>
        <v>Communic</v>
      </c>
      <c r="X53" s="17">
        <f t="shared" si="5"/>
        <v>3</v>
      </c>
      <c r="Y53" s="17">
        <f ca="1" t="shared" si="6"/>
        <v>0</v>
      </c>
    </row>
    <row r="54" spans="1:25" ht="12.75">
      <c r="A54" s="8" t="s">
        <v>91</v>
      </c>
      <c r="B54" s="8" t="s">
        <v>92</v>
      </c>
      <c r="C54" s="118" t="s">
        <v>456</v>
      </c>
      <c r="E54" s="130">
        <f t="shared" si="7"/>
      </c>
      <c r="F54" s="130"/>
      <c r="G54" s="40"/>
      <c r="H54" s="122"/>
      <c r="I54" s="122"/>
      <c r="J54" s="122"/>
      <c r="K54" s="122"/>
      <c r="L54" s="122"/>
      <c r="M54" s="122"/>
      <c r="N54" s="82"/>
      <c r="O54" s="72"/>
      <c r="Q54" s="130">
        <f t="shared" si="8"/>
      </c>
      <c r="R54" s="130"/>
      <c r="S54" s="78"/>
      <c r="T54" s="74">
        <f t="shared" si="9"/>
      </c>
      <c r="V54" s="17">
        <f t="shared" si="10"/>
        <v>25</v>
      </c>
      <c r="W54" s="17" t="str">
        <f ca="1" t="shared" si="11"/>
        <v>Finance</v>
      </c>
      <c r="X54" s="17">
        <f t="shared" si="5"/>
        <v>3</v>
      </c>
      <c r="Y54" s="17">
        <f ca="1" t="shared" si="6"/>
        <v>0</v>
      </c>
    </row>
    <row r="55" spans="1:25" ht="12.75">
      <c r="A55" s="8" t="s">
        <v>93</v>
      </c>
      <c r="B55" s="8" t="s">
        <v>94</v>
      </c>
      <c r="C55" s="118" t="s">
        <v>456</v>
      </c>
      <c r="E55" s="130">
        <f t="shared" si="7"/>
      </c>
      <c r="F55" s="130"/>
      <c r="G55" s="40"/>
      <c r="H55" s="122"/>
      <c r="I55" s="122"/>
      <c r="J55" s="122"/>
      <c r="K55" s="122"/>
      <c r="L55" s="122"/>
      <c r="M55" s="122"/>
      <c r="N55" s="82"/>
      <c r="O55" s="72"/>
      <c r="Q55" s="130">
        <f t="shared" si="8"/>
      </c>
      <c r="R55" s="130"/>
      <c r="S55" s="78"/>
      <c r="T55" s="74">
        <f t="shared" si="9"/>
      </c>
      <c r="V55" s="17">
        <f t="shared" si="10"/>
        <v>25</v>
      </c>
      <c r="W55" s="17">
        <f ca="1" t="shared" si="11"/>
      </c>
      <c r="X55" s="17">
        <f t="shared" si="5"/>
        <v>3</v>
      </c>
      <c r="Y55" s="17">
        <f ca="1" t="shared" si="6"/>
        <v>0</v>
      </c>
    </row>
    <row r="56" spans="1:25" ht="12.75">
      <c r="A56" s="8" t="s">
        <v>95</v>
      </c>
      <c r="B56" s="8" t="s">
        <v>96</v>
      </c>
      <c r="C56" s="118" t="s">
        <v>457</v>
      </c>
      <c r="E56" s="130">
        <f t="shared" si="7"/>
      </c>
      <c r="F56" s="130"/>
      <c r="G56" s="40"/>
      <c r="H56" s="122"/>
      <c r="I56" s="122"/>
      <c r="J56" s="122"/>
      <c r="K56" s="122"/>
      <c r="L56" s="122"/>
      <c r="M56" s="122"/>
      <c r="N56" s="82"/>
      <c r="O56" s="72"/>
      <c r="Q56" s="130">
        <f t="shared" si="8"/>
      </c>
      <c r="R56" s="130"/>
      <c r="S56" s="78"/>
      <c r="T56" s="74">
        <f t="shared" si="9"/>
      </c>
      <c r="V56" s="17">
        <f t="shared" si="10"/>
        <v>26</v>
      </c>
      <c r="W56" s="17" t="str">
        <f ca="1" t="shared" si="11"/>
        <v>Business</v>
      </c>
      <c r="X56" s="17">
        <f t="shared" si="5"/>
        <v>3</v>
      </c>
      <c r="Y56" s="17">
        <f ca="1" t="shared" si="6"/>
        <v>0</v>
      </c>
    </row>
    <row r="57" spans="1:25" ht="12.75">
      <c r="A57" s="8" t="s">
        <v>97</v>
      </c>
      <c r="B57" s="8" t="s">
        <v>98</v>
      </c>
      <c r="C57" s="118" t="s">
        <v>452</v>
      </c>
      <c r="E57" s="130">
        <f t="shared" si="7"/>
      </c>
      <c r="F57" s="130"/>
      <c r="G57" s="40"/>
      <c r="H57" s="122"/>
      <c r="I57" s="122"/>
      <c r="J57" s="122"/>
      <c r="K57" s="122"/>
      <c r="L57" s="122"/>
      <c r="M57" s="122"/>
      <c r="N57" s="82"/>
      <c r="O57" s="72"/>
      <c r="Q57" s="130">
        <f t="shared" si="8"/>
      </c>
      <c r="R57" s="130"/>
      <c r="S57" s="78"/>
      <c r="T57" s="74">
        <f t="shared" si="9"/>
      </c>
      <c r="V57" s="17">
        <f t="shared" si="10"/>
        <v>26</v>
      </c>
      <c r="W57" s="17">
        <f ca="1" t="shared" si="11"/>
      </c>
      <c r="X57" s="17">
        <f t="shared" si="5"/>
        <v>3</v>
      </c>
      <c r="Y57" s="17">
        <f ca="1" t="shared" si="6"/>
        <v>0</v>
      </c>
    </row>
    <row r="58" spans="1:25" ht="12.75">
      <c r="A58" s="8" t="s">
        <v>99</v>
      </c>
      <c r="B58" s="8" t="s">
        <v>100</v>
      </c>
      <c r="C58" s="118" t="s">
        <v>452</v>
      </c>
      <c r="E58" s="130">
        <f t="shared" si="7"/>
      </c>
      <c r="F58" s="130"/>
      <c r="G58" s="40"/>
      <c r="H58" s="122"/>
      <c r="I58" s="122"/>
      <c r="J58" s="122"/>
      <c r="K58" s="122"/>
      <c r="L58" s="122"/>
      <c r="M58" s="122"/>
      <c r="N58" s="82"/>
      <c r="O58" s="72"/>
      <c r="Q58" s="130">
        <f t="shared" si="8"/>
      </c>
      <c r="R58" s="130"/>
      <c r="S58" s="78"/>
      <c r="T58" s="74">
        <f t="shared" si="9"/>
      </c>
      <c r="V58" s="17">
        <f t="shared" si="10"/>
        <v>26</v>
      </c>
      <c r="W58" s="17">
        <f ca="1" t="shared" si="11"/>
      </c>
      <c r="X58" s="17">
        <f t="shared" si="5"/>
        <v>3</v>
      </c>
      <c r="Y58" s="17">
        <f ca="1" t="shared" si="6"/>
        <v>0</v>
      </c>
    </row>
    <row r="59" spans="1:25" ht="12.75">
      <c r="A59" s="8" t="s">
        <v>101</v>
      </c>
      <c r="B59" s="8" t="s">
        <v>102</v>
      </c>
      <c r="C59" s="118" t="s">
        <v>452</v>
      </c>
      <c r="E59" s="130">
        <f t="shared" si="7"/>
      </c>
      <c r="F59" s="130"/>
      <c r="G59" s="40"/>
      <c r="H59" s="122"/>
      <c r="I59" s="122"/>
      <c r="J59" s="122"/>
      <c r="K59" s="122"/>
      <c r="L59" s="122"/>
      <c r="M59" s="122"/>
      <c r="N59" s="82"/>
      <c r="O59" s="72"/>
      <c r="Q59" s="130">
        <f t="shared" si="8"/>
      </c>
      <c r="R59" s="130"/>
      <c r="S59" s="78"/>
      <c r="T59" s="74">
        <f t="shared" si="9"/>
      </c>
      <c r="V59" s="17">
        <f t="shared" si="10"/>
        <v>26</v>
      </c>
      <c r="W59" s="17">
        <f ca="1" t="shared" si="11"/>
      </c>
      <c r="X59" s="17">
        <f t="shared" si="5"/>
        <v>3</v>
      </c>
      <c r="Y59" s="17">
        <f ca="1" t="shared" si="6"/>
        <v>0</v>
      </c>
    </row>
    <row r="60" spans="1:25" s="14" customFormat="1" ht="12.75">
      <c r="A60" s="4"/>
      <c r="B60" s="4"/>
      <c r="G60" s="24"/>
      <c r="H60" s="123"/>
      <c r="I60" s="123"/>
      <c r="J60" s="123"/>
      <c r="K60" s="123"/>
      <c r="L60" s="123"/>
      <c r="M60" s="123"/>
      <c r="N60" s="83"/>
      <c r="O60" s="25"/>
      <c r="S60" s="76"/>
      <c r="T60" s="18"/>
      <c r="V60" s="17"/>
      <c r="W60" s="17"/>
      <c r="X60" s="17"/>
      <c r="Y60" s="17"/>
    </row>
    <row r="61" spans="1:25" s="14" customFormat="1" ht="12.75">
      <c r="A61" s="1"/>
      <c r="B61" s="1"/>
      <c r="G61" s="24"/>
      <c r="H61" s="123"/>
      <c r="I61" s="123"/>
      <c r="J61" s="123"/>
      <c r="K61" s="123"/>
      <c r="L61" s="123"/>
      <c r="M61" s="123"/>
      <c r="N61" s="83"/>
      <c r="O61" s="25"/>
      <c r="S61" s="76"/>
      <c r="T61" s="18"/>
      <c r="V61" s="17"/>
      <c r="W61" s="17"/>
      <c r="X61" s="17"/>
      <c r="Y61" s="17"/>
    </row>
    <row r="62" spans="1:25" s="14" customFormat="1" ht="12.75">
      <c r="A62" s="1"/>
      <c r="B62" s="1"/>
      <c r="G62" s="24"/>
      <c r="H62" s="123"/>
      <c r="I62" s="123"/>
      <c r="J62" s="123"/>
      <c r="K62" s="123"/>
      <c r="L62" s="123"/>
      <c r="M62" s="123"/>
      <c r="N62" s="83"/>
      <c r="O62" s="25"/>
      <c r="S62" s="76"/>
      <c r="T62" s="18"/>
      <c r="V62" s="17"/>
      <c r="W62" s="17"/>
      <c r="X62" s="17"/>
      <c r="Y62" s="17"/>
    </row>
    <row r="63" spans="1:25" s="14" customFormat="1" ht="12.75">
      <c r="A63" s="1"/>
      <c r="B63" s="1"/>
      <c r="G63" s="24"/>
      <c r="H63" s="123"/>
      <c r="I63" s="123"/>
      <c r="J63" s="123"/>
      <c r="K63" s="123"/>
      <c r="L63" s="123"/>
      <c r="M63" s="123"/>
      <c r="N63" s="83"/>
      <c r="O63" s="25"/>
      <c r="S63" s="76"/>
      <c r="T63" s="18"/>
      <c r="V63" s="17"/>
      <c r="W63" s="17"/>
      <c r="X63" s="17"/>
      <c r="Y63" s="17"/>
    </row>
    <row r="64" spans="1:25" s="14" customFormat="1" ht="12.75">
      <c r="A64" s="1"/>
      <c r="B64" s="1"/>
      <c r="G64" s="24"/>
      <c r="H64" s="123"/>
      <c r="I64" s="123"/>
      <c r="J64" s="123"/>
      <c r="K64" s="123"/>
      <c r="L64" s="123"/>
      <c r="M64" s="123"/>
      <c r="N64" s="83"/>
      <c r="O64" s="25"/>
      <c r="S64" s="76"/>
      <c r="T64" s="18"/>
      <c r="V64" s="17"/>
      <c r="W64" s="17"/>
      <c r="X64" s="17"/>
      <c r="Y64" s="17"/>
    </row>
    <row r="65" spans="1:25" s="14" customFormat="1" ht="12.75">
      <c r="A65" s="1"/>
      <c r="B65" s="1"/>
      <c r="G65" s="24"/>
      <c r="H65" s="123"/>
      <c r="I65" s="123"/>
      <c r="J65" s="123"/>
      <c r="K65" s="123"/>
      <c r="L65" s="123"/>
      <c r="M65" s="123"/>
      <c r="N65" s="83"/>
      <c r="O65" s="25"/>
      <c r="S65" s="76"/>
      <c r="T65" s="18"/>
      <c r="V65" s="17"/>
      <c r="W65" s="17"/>
      <c r="X65" s="17"/>
      <c r="Y65" s="17"/>
    </row>
    <row r="66" spans="1:25" s="14" customFormat="1" ht="12.75">
      <c r="A66" s="1"/>
      <c r="B66" s="1"/>
      <c r="G66" s="24"/>
      <c r="H66" s="123"/>
      <c r="I66" s="123"/>
      <c r="J66" s="123"/>
      <c r="K66" s="123"/>
      <c r="L66" s="123"/>
      <c r="M66" s="123"/>
      <c r="N66" s="83"/>
      <c r="O66" s="25"/>
      <c r="S66" s="76"/>
      <c r="T66" s="18"/>
      <c r="V66" s="17"/>
      <c r="W66" s="17"/>
      <c r="X66" s="17"/>
      <c r="Y66" s="17"/>
    </row>
    <row r="67" spans="1:25" s="14" customFormat="1" ht="12.75">
      <c r="A67" s="1"/>
      <c r="B67" s="1"/>
      <c r="G67" s="24"/>
      <c r="H67" s="123"/>
      <c r="I67" s="123"/>
      <c r="J67" s="123"/>
      <c r="K67" s="123"/>
      <c r="L67" s="123"/>
      <c r="M67" s="123"/>
      <c r="N67" s="83"/>
      <c r="O67" s="25"/>
      <c r="S67" s="76"/>
      <c r="T67" s="18"/>
      <c r="V67" s="17"/>
      <c r="W67" s="17"/>
      <c r="X67" s="17"/>
      <c r="Y67" s="17"/>
    </row>
    <row r="68" spans="1:25" s="14" customFormat="1" ht="12.75">
      <c r="A68" s="1"/>
      <c r="B68" s="1"/>
      <c r="G68" s="24"/>
      <c r="H68" s="123"/>
      <c r="I68" s="123"/>
      <c r="J68" s="123"/>
      <c r="K68" s="123"/>
      <c r="L68" s="123"/>
      <c r="M68" s="123"/>
      <c r="N68" s="83"/>
      <c r="O68" s="25"/>
      <c r="S68" s="76"/>
      <c r="T68" s="18"/>
      <c r="V68" s="17"/>
      <c r="W68" s="17"/>
      <c r="X68" s="17"/>
      <c r="Y68" s="17"/>
    </row>
    <row r="69" spans="6:20" ht="12.75">
      <c r="F69" s="17"/>
      <c r="G69" s="26"/>
      <c r="H69" s="124"/>
      <c r="I69" s="124"/>
      <c r="J69" s="124"/>
      <c r="K69" s="124"/>
      <c r="L69" s="124"/>
      <c r="M69" s="124"/>
      <c r="N69" s="84"/>
      <c r="O69" s="27"/>
      <c r="R69" s="17"/>
      <c r="S69" s="77"/>
      <c r="T69" s="75"/>
    </row>
    <row r="70" spans="6:20" ht="12.75">
      <c r="F70" s="17"/>
      <c r="G70" s="26"/>
      <c r="H70" s="124"/>
      <c r="I70" s="124"/>
      <c r="J70" s="124"/>
      <c r="K70" s="124"/>
      <c r="L70" s="124"/>
      <c r="M70" s="124"/>
      <c r="N70" s="84"/>
      <c r="O70" s="27"/>
      <c r="R70" s="17"/>
      <c r="S70" s="77"/>
      <c r="T70" s="75"/>
    </row>
    <row r="71" spans="6:20" ht="12.75">
      <c r="F71" s="17"/>
      <c r="G71" s="26"/>
      <c r="H71" s="124"/>
      <c r="I71" s="124"/>
      <c r="J71" s="124"/>
      <c r="K71" s="124"/>
      <c r="L71" s="124"/>
      <c r="M71" s="124"/>
      <c r="N71" s="84"/>
      <c r="O71" s="27"/>
      <c r="R71" s="17"/>
      <c r="S71" s="77"/>
      <c r="T71" s="75"/>
    </row>
    <row r="72" spans="6:20" ht="12.75">
      <c r="F72" s="17"/>
      <c r="G72" s="26"/>
      <c r="H72" s="124"/>
      <c r="I72" s="124"/>
      <c r="J72" s="124"/>
      <c r="K72" s="124"/>
      <c r="L72" s="124"/>
      <c r="M72" s="124"/>
      <c r="N72" s="84"/>
      <c r="O72" s="27"/>
      <c r="R72" s="17"/>
      <c r="S72" s="77"/>
      <c r="T72" s="75"/>
    </row>
    <row r="73" spans="6:20" ht="12.75">
      <c r="F73" s="17"/>
      <c r="G73" s="26"/>
      <c r="H73" s="124"/>
      <c r="I73" s="124"/>
      <c r="J73" s="124"/>
      <c r="K73" s="124"/>
      <c r="L73" s="124"/>
      <c r="M73" s="124"/>
      <c r="N73" s="84"/>
      <c r="O73" s="27"/>
      <c r="R73" s="17"/>
      <c r="S73" s="77"/>
      <c r="T73" s="75"/>
    </row>
    <row r="74" spans="6:20" ht="12.75">
      <c r="F74" s="17"/>
      <c r="G74" s="26"/>
      <c r="H74" s="124"/>
      <c r="I74" s="124"/>
      <c r="J74" s="124"/>
      <c r="K74" s="124"/>
      <c r="L74" s="124"/>
      <c r="M74" s="124"/>
      <c r="N74" s="84"/>
      <c r="O74" s="27"/>
      <c r="R74" s="17"/>
      <c r="S74" s="77"/>
      <c r="T74" s="75"/>
    </row>
    <row r="75" spans="6:20" ht="12.75">
      <c r="F75" s="17"/>
      <c r="G75" s="26"/>
      <c r="H75" s="124"/>
      <c r="I75" s="124"/>
      <c r="J75" s="124"/>
      <c r="K75" s="124"/>
      <c r="L75" s="124"/>
      <c r="M75" s="124"/>
      <c r="N75" s="84"/>
      <c r="O75" s="27"/>
      <c r="R75" s="17"/>
      <c r="S75" s="77"/>
      <c r="T75" s="75"/>
    </row>
    <row r="76" spans="6:20" ht="12.75">
      <c r="F76" s="17"/>
      <c r="G76" s="26"/>
      <c r="H76" s="124"/>
      <c r="I76" s="124"/>
      <c r="J76" s="124"/>
      <c r="K76" s="124"/>
      <c r="L76" s="124"/>
      <c r="M76" s="124"/>
      <c r="N76" s="84"/>
      <c r="O76" s="27"/>
      <c r="R76" s="17"/>
      <c r="S76" s="77"/>
      <c r="T76" s="75"/>
    </row>
    <row r="77" spans="6:20" ht="12.75">
      <c r="F77" s="17"/>
      <c r="G77" s="26"/>
      <c r="H77" s="124"/>
      <c r="I77" s="124"/>
      <c r="J77" s="124"/>
      <c r="K77" s="124"/>
      <c r="L77" s="124"/>
      <c r="M77" s="124"/>
      <c r="N77" s="84"/>
      <c r="O77" s="27"/>
      <c r="R77" s="17"/>
      <c r="S77" s="77"/>
      <c r="T77" s="75"/>
    </row>
    <row r="78" spans="6:20" ht="12.75">
      <c r="F78" s="17"/>
      <c r="G78" s="26"/>
      <c r="H78" s="124"/>
      <c r="I78" s="124"/>
      <c r="J78" s="124"/>
      <c r="K78" s="124"/>
      <c r="L78" s="124"/>
      <c r="M78" s="124"/>
      <c r="N78" s="84"/>
      <c r="O78" s="27"/>
      <c r="R78" s="17"/>
      <c r="S78" s="77"/>
      <c r="T78" s="75"/>
    </row>
    <row r="79" spans="6:20" ht="12.75">
      <c r="F79" s="17"/>
      <c r="G79" s="26"/>
      <c r="H79" s="124"/>
      <c r="I79" s="124"/>
      <c r="J79" s="124"/>
      <c r="K79" s="124"/>
      <c r="L79" s="124"/>
      <c r="M79" s="124"/>
      <c r="N79" s="84"/>
      <c r="O79" s="27"/>
      <c r="R79" s="17"/>
      <c r="S79" s="77"/>
      <c r="T79" s="75"/>
    </row>
    <row r="80" spans="6:20" ht="12.75">
      <c r="F80" s="17"/>
      <c r="G80" s="26"/>
      <c r="H80" s="124"/>
      <c r="I80" s="124"/>
      <c r="J80" s="124"/>
      <c r="K80" s="124"/>
      <c r="L80" s="124"/>
      <c r="M80" s="124"/>
      <c r="N80" s="84"/>
      <c r="O80" s="27"/>
      <c r="R80" s="17"/>
      <c r="S80" s="77"/>
      <c r="T80" s="75"/>
    </row>
    <row r="81" spans="6:20" ht="12.75">
      <c r="F81" s="17"/>
      <c r="G81" s="26"/>
      <c r="H81" s="124"/>
      <c r="I81" s="124"/>
      <c r="J81" s="124"/>
      <c r="K81" s="124"/>
      <c r="L81" s="124"/>
      <c r="M81" s="124"/>
      <c r="N81" s="84"/>
      <c r="O81" s="27"/>
      <c r="R81" s="17"/>
      <c r="S81" s="77"/>
      <c r="T81" s="75"/>
    </row>
    <row r="82" spans="6:20" ht="12.75">
      <c r="F82" s="17"/>
      <c r="G82" s="26"/>
      <c r="H82" s="124"/>
      <c r="I82" s="124"/>
      <c r="J82" s="124"/>
      <c r="K82" s="124"/>
      <c r="L82" s="124"/>
      <c r="M82" s="124"/>
      <c r="N82" s="84"/>
      <c r="O82" s="27"/>
      <c r="R82" s="17"/>
      <c r="S82" s="77"/>
      <c r="T82" s="75"/>
    </row>
    <row r="83" spans="6:20" ht="12.75">
      <c r="F83" s="17"/>
      <c r="G83" s="26"/>
      <c r="H83" s="124"/>
      <c r="I83" s="124"/>
      <c r="J83" s="124"/>
      <c r="K83" s="124"/>
      <c r="L83" s="124"/>
      <c r="M83" s="124"/>
      <c r="N83" s="84"/>
      <c r="O83" s="27"/>
      <c r="R83" s="17"/>
      <c r="S83" s="77"/>
      <c r="T83" s="75"/>
    </row>
    <row r="84" spans="6:20" ht="12.75">
      <c r="F84" s="17"/>
      <c r="G84" s="26"/>
      <c r="H84" s="124"/>
      <c r="I84" s="124"/>
      <c r="J84" s="124"/>
      <c r="K84" s="124"/>
      <c r="L84" s="124"/>
      <c r="M84" s="124"/>
      <c r="N84" s="84"/>
      <c r="O84" s="27"/>
      <c r="R84" s="17"/>
      <c r="S84" s="77"/>
      <c r="T84" s="75"/>
    </row>
    <row r="85" spans="6:20" ht="12.75">
      <c r="F85" s="17"/>
      <c r="G85" s="26"/>
      <c r="H85" s="124"/>
      <c r="I85" s="124"/>
      <c r="J85" s="124"/>
      <c r="K85" s="124"/>
      <c r="L85" s="124"/>
      <c r="M85" s="124"/>
      <c r="N85" s="84"/>
      <c r="O85" s="27"/>
      <c r="R85" s="17"/>
      <c r="S85" s="77"/>
      <c r="T85" s="75"/>
    </row>
    <row r="86" spans="6:20" ht="12.75">
      <c r="F86" s="17"/>
      <c r="G86" s="26"/>
      <c r="H86" s="124"/>
      <c r="I86" s="124"/>
      <c r="J86" s="124"/>
      <c r="K86" s="124"/>
      <c r="L86" s="124"/>
      <c r="M86" s="124"/>
      <c r="N86" s="84"/>
      <c r="O86" s="27"/>
      <c r="R86" s="17"/>
      <c r="S86" s="77"/>
      <c r="T86" s="75"/>
    </row>
    <row r="87" spans="6:20" ht="12.75">
      <c r="F87" s="17"/>
      <c r="G87" s="26"/>
      <c r="H87" s="124"/>
      <c r="I87" s="124"/>
      <c r="J87" s="124"/>
      <c r="K87" s="124"/>
      <c r="L87" s="124"/>
      <c r="M87" s="124"/>
      <c r="N87" s="84"/>
      <c r="O87" s="27"/>
      <c r="R87" s="17"/>
      <c r="S87" s="77"/>
      <c r="T87" s="75"/>
    </row>
    <row r="88" spans="6:20" ht="12.75">
      <c r="F88" s="17"/>
      <c r="G88" s="26"/>
      <c r="H88" s="124"/>
      <c r="I88" s="124"/>
      <c r="J88" s="124"/>
      <c r="K88" s="124"/>
      <c r="L88" s="124"/>
      <c r="M88" s="124"/>
      <c r="N88" s="84"/>
      <c r="O88" s="27"/>
      <c r="R88" s="17"/>
      <c r="S88" s="77"/>
      <c r="T88" s="75"/>
    </row>
    <row r="89" spans="6:20" ht="12.75">
      <c r="F89" s="17"/>
      <c r="G89" s="26"/>
      <c r="H89" s="124"/>
      <c r="I89" s="124"/>
      <c r="J89" s="124"/>
      <c r="K89" s="124"/>
      <c r="L89" s="124"/>
      <c r="M89" s="124"/>
      <c r="N89" s="84"/>
      <c r="O89" s="27"/>
      <c r="R89" s="17"/>
      <c r="S89" s="77"/>
      <c r="T89" s="75"/>
    </row>
    <row r="90" spans="6:18" ht="12.75">
      <c r="F90" s="18"/>
      <c r="R90" s="18"/>
    </row>
    <row r="118" spans="1:2" ht="12.75">
      <c r="A118" s="14"/>
      <c r="B118" s="14"/>
    </row>
    <row r="119" spans="1:2" ht="12.75">
      <c r="A119" s="14"/>
      <c r="B119" s="14"/>
    </row>
    <row r="120" spans="1:2" ht="12.75">
      <c r="A120" s="14"/>
      <c r="B120" s="14"/>
    </row>
    <row r="121" spans="1:2" ht="12.75">
      <c r="A121" s="14"/>
      <c r="B121" s="14"/>
    </row>
    <row r="122" spans="1:2" ht="12.75">
      <c r="A122" s="14"/>
      <c r="B122" s="14"/>
    </row>
    <row r="123" spans="1:2" ht="12.75">
      <c r="A123" s="14"/>
      <c r="B123" s="14"/>
    </row>
    <row r="124" spans="1:2" ht="12.75">
      <c r="A124" s="14"/>
      <c r="B124" s="14"/>
    </row>
    <row r="125" spans="1:2" ht="12.75">
      <c r="A125" s="14"/>
      <c r="B125" s="14"/>
    </row>
    <row r="126" spans="1:2" ht="12.75">
      <c r="A126" s="14"/>
      <c r="B126" s="14"/>
    </row>
  </sheetData>
  <sheetProtection sheet="1" objects="1" scenarios="1"/>
  <autoFilter ref="C2:C59"/>
  <mergeCells count="125">
    <mergeCell ref="S1:S2"/>
    <mergeCell ref="N1:O1"/>
    <mergeCell ref="Q38:R38"/>
    <mergeCell ref="Q39:R39"/>
    <mergeCell ref="Q34:R34"/>
    <mergeCell ref="Q35:R35"/>
    <mergeCell ref="Q26:R26"/>
    <mergeCell ref="Q27:R27"/>
    <mergeCell ref="Q30:R30"/>
    <mergeCell ref="Q31:R31"/>
    <mergeCell ref="Q58:R58"/>
    <mergeCell ref="Q59:R59"/>
    <mergeCell ref="Q4:R4"/>
    <mergeCell ref="Q5:R5"/>
    <mergeCell ref="Q6:R6"/>
    <mergeCell ref="Q7:R7"/>
    <mergeCell ref="Q46:R46"/>
    <mergeCell ref="Q47:R47"/>
    <mergeCell ref="Q56:R56"/>
    <mergeCell ref="Q57:R57"/>
    <mergeCell ref="Q50:R50"/>
    <mergeCell ref="Q51:R51"/>
    <mergeCell ref="Q52:R52"/>
    <mergeCell ref="Q53:R53"/>
    <mergeCell ref="Q54:R54"/>
    <mergeCell ref="Q55:R55"/>
    <mergeCell ref="Q42:R42"/>
    <mergeCell ref="Q43:R43"/>
    <mergeCell ref="Q48:R48"/>
    <mergeCell ref="Q49:R49"/>
    <mergeCell ref="Q36:R36"/>
    <mergeCell ref="Q37:R37"/>
    <mergeCell ref="Q40:R40"/>
    <mergeCell ref="Q41:R41"/>
    <mergeCell ref="Q44:R44"/>
    <mergeCell ref="Q45:R45"/>
    <mergeCell ref="Q32:R32"/>
    <mergeCell ref="Q33:R33"/>
    <mergeCell ref="Q24:R24"/>
    <mergeCell ref="Q25:R25"/>
    <mergeCell ref="Q28:R28"/>
    <mergeCell ref="Q29:R29"/>
    <mergeCell ref="Q18:R18"/>
    <mergeCell ref="Q19:R19"/>
    <mergeCell ref="Q20:R20"/>
    <mergeCell ref="Q21:R21"/>
    <mergeCell ref="Q12:R12"/>
    <mergeCell ref="Q13:R13"/>
    <mergeCell ref="Q22:R22"/>
    <mergeCell ref="Q23:R23"/>
    <mergeCell ref="A1:C1"/>
    <mergeCell ref="G1:G2"/>
    <mergeCell ref="Q14:R14"/>
    <mergeCell ref="Q15:R15"/>
    <mergeCell ref="Q16:R16"/>
    <mergeCell ref="Q17:R17"/>
    <mergeCell ref="E21:F21"/>
    <mergeCell ref="E22:F22"/>
    <mergeCell ref="E52:F52"/>
    <mergeCell ref="E44:F44"/>
    <mergeCell ref="E45:F45"/>
    <mergeCell ref="E43:F43"/>
    <mergeCell ref="E47:F47"/>
    <mergeCell ref="E49:F49"/>
    <mergeCell ref="E42:F42"/>
    <mergeCell ref="E38:F38"/>
    <mergeCell ref="Q3:R3"/>
    <mergeCell ref="Q2:R2"/>
    <mergeCell ref="Q10:R10"/>
    <mergeCell ref="Q11:R11"/>
    <mergeCell ref="Q8:R8"/>
    <mergeCell ref="Q9:R9"/>
    <mergeCell ref="E41:F41"/>
    <mergeCell ref="E35:F35"/>
    <mergeCell ref="E36:F36"/>
    <mergeCell ref="E39:F39"/>
    <mergeCell ref="E40:F40"/>
    <mergeCell ref="E34:F34"/>
    <mergeCell ref="E37:F37"/>
    <mergeCell ref="E27:F27"/>
    <mergeCell ref="E28:F28"/>
    <mergeCell ref="E29:F29"/>
    <mergeCell ref="E30:F30"/>
    <mergeCell ref="E59:F59"/>
    <mergeCell ref="E54:F54"/>
    <mergeCell ref="E55:F55"/>
    <mergeCell ref="E56:F56"/>
    <mergeCell ref="E57:F57"/>
    <mergeCell ref="E58:F58"/>
    <mergeCell ref="E53:F53"/>
    <mergeCell ref="E50:F50"/>
    <mergeCell ref="E51:F51"/>
    <mergeCell ref="E25:F25"/>
    <mergeCell ref="E26:F26"/>
    <mergeCell ref="E46:F46"/>
    <mergeCell ref="E48:F48"/>
    <mergeCell ref="E31:F31"/>
    <mergeCell ref="E32:F32"/>
    <mergeCell ref="E33:F33"/>
    <mergeCell ref="E23:F23"/>
    <mergeCell ref="E24:F24"/>
    <mergeCell ref="E19:F19"/>
    <mergeCell ref="E20:F20"/>
    <mergeCell ref="E3:F3"/>
    <mergeCell ref="E4:F4"/>
    <mergeCell ref="E5:F5"/>
    <mergeCell ref="E6:F6"/>
    <mergeCell ref="E15:F15"/>
    <mergeCell ref="E16:F16"/>
    <mergeCell ref="E10:F10"/>
    <mergeCell ref="E17:F17"/>
    <mergeCell ref="E18:F18"/>
    <mergeCell ref="E13:F13"/>
    <mergeCell ref="E14:F14"/>
    <mergeCell ref="E11:F11"/>
    <mergeCell ref="E12:F12"/>
    <mergeCell ref="K1:K2"/>
    <mergeCell ref="L1:L2"/>
    <mergeCell ref="M1:M2"/>
    <mergeCell ref="E7:F7"/>
    <mergeCell ref="E8:F8"/>
    <mergeCell ref="E9:F9"/>
    <mergeCell ref="H1:H2"/>
    <mergeCell ref="I1:I2"/>
    <mergeCell ref="J1:J2"/>
  </mergeCells>
  <conditionalFormatting sqref="T1:T65536">
    <cfRule type="containsText" priority="1" dxfId="0" operator="containsText" stopIfTrue="1" text="Déjà pris">
      <formula>NOT(ISERROR(SEARCH("Déjà pris",T1)))</formula>
    </cfRule>
  </conditionalFormatting>
  <dataValidations count="1">
    <dataValidation type="textLength" operator="lessThan" allowBlank="1" showInputMessage="1" showErrorMessage="1" error="Codes should not exceed 10 characters" sqref="C3:C59">
      <formula1>11</formula1>
    </dataValidation>
  </dataValidations>
  <hyperlinks>
    <hyperlink ref="A2" r:id="rId1" display="https://www.gtap.agecon.purdue.edu/databases/v6/v6_sectors.asp"/>
  </hyperlinks>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93" r:id="rId4"/>
  <legacyDrawing r:id="rId3"/>
</worksheet>
</file>

<file path=xl/worksheets/sheet3.xml><?xml version="1.0" encoding="utf-8"?>
<worksheet xmlns="http://schemas.openxmlformats.org/spreadsheetml/2006/main" xmlns:r="http://schemas.openxmlformats.org/officeDocument/2006/relationships">
  <sheetPr codeName="Feuil11">
    <pageSetUpPr fitToPage="1"/>
  </sheetPr>
  <dimension ref="A1:W121"/>
  <sheetViews>
    <sheetView showGridLines="0" zoomScalePageLayoutView="0" workbookViewId="0" topLeftCell="B1">
      <pane ySplit="2" topLeftCell="A3" activePane="bottomLeft" state="frozen"/>
      <selection pane="topLeft" activeCell="A1" sqref="A1"/>
      <selection pane="bottomLeft" activeCell="C3" sqref="C3:C114"/>
    </sheetView>
  </sheetViews>
  <sheetFormatPr defaultColWidth="11.421875" defaultRowHeight="12.75"/>
  <cols>
    <col min="1" max="1" width="11.421875" style="1" bestFit="1" customWidth="1"/>
    <col min="2" max="2" width="42.28125" style="1" bestFit="1" customWidth="1"/>
    <col min="3" max="3" width="19.8515625" style="1" bestFit="1" customWidth="1"/>
    <col min="4" max="4" width="2.00390625" style="14" customWidth="1"/>
    <col min="5" max="5" width="14.28125" style="90" customWidth="1"/>
    <col min="6" max="6" width="4.00390625" style="89" bestFit="1" customWidth="1"/>
    <col min="7" max="7" width="5.8515625" style="28" bestFit="1" customWidth="1"/>
    <col min="8" max="8" width="7.28125" style="62" customWidth="1"/>
    <col min="9" max="9" width="10.421875" style="69" customWidth="1"/>
    <col min="10" max="10" width="34.8515625" style="87" customWidth="1"/>
    <col min="11" max="11" width="15.8515625" style="69" customWidth="1"/>
    <col min="12" max="12" width="2.00390625" style="14" customWidth="1"/>
    <col min="13" max="13" width="15.57421875" style="1" customWidth="1"/>
    <col min="14" max="14" width="3.00390625" style="14" customWidth="1"/>
    <col min="15" max="15" width="18.140625" style="76" bestFit="1" customWidth="1"/>
    <col min="16" max="16" width="8.28125" style="18" bestFit="1" customWidth="1"/>
    <col min="17" max="17" width="62.28125" style="97" customWidth="1"/>
    <col min="18" max="19" width="11.421875" style="111" customWidth="1"/>
    <col min="20" max="21" width="11.421875" style="112" customWidth="1"/>
    <col min="22" max="23" width="11.421875" style="7" customWidth="1"/>
    <col min="24" max="16384" width="11.421875" style="1" customWidth="1"/>
  </cols>
  <sheetData>
    <row r="1" spans="1:17" ht="12.75" customHeight="1">
      <c r="A1" s="132" t="s">
        <v>292</v>
      </c>
      <c r="B1" s="132"/>
      <c r="C1" s="132"/>
      <c r="D1" s="21"/>
      <c r="E1" s="12" t="s">
        <v>305</v>
      </c>
      <c r="F1" s="19">
        <f>COUNTIF(E3:E119,"&gt;&amp;")</f>
        <v>17</v>
      </c>
      <c r="G1" s="140" t="s">
        <v>295</v>
      </c>
      <c r="H1" s="129" t="s">
        <v>296</v>
      </c>
      <c r="I1" s="137" t="s">
        <v>312</v>
      </c>
      <c r="J1" s="133" t="s">
        <v>321</v>
      </c>
      <c r="K1" s="137"/>
      <c r="L1" s="21"/>
      <c r="M1" s="12" t="s">
        <v>305</v>
      </c>
      <c r="N1" s="19">
        <f>COUNTIF(M3:M114,"&gt;&amp;")</f>
        <v>2</v>
      </c>
      <c r="O1" s="135" t="s">
        <v>325</v>
      </c>
      <c r="P1" s="73"/>
      <c r="Q1" s="95"/>
    </row>
    <row r="2" spans="1:21" s="4" customFormat="1" ht="12.75" customHeight="1">
      <c r="A2" s="94" t="s">
        <v>293</v>
      </c>
      <c r="B2" s="3" t="s">
        <v>291</v>
      </c>
      <c r="C2" s="20" t="s">
        <v>294</v>
      </c>
      <c r="D2" s="15"/>
      <c r="E2" s="131" t="s">
        <v>294</v>
      </c>
      <c r="F2" s="142"/>
      <c r="G2" s="141"/>
      <c r="H2" s="128"/>
      <c r="I2" s="139"/>
      <c r="J2" s="81" t="s">
        <v>322</v>
      </c>
      <c r="K2" s="67" t="s">
        <v>323</v>
      </c>
      <c r="L2" s="15"/>
      <c r="M2" s="131" t="s">
        <v>294</v>
      </c>
      <c r="N2" s="131"/>
      <c r="O2" s="136"/>
      <c r="P2" s="73"/>
      <c r="Q2" s="95"/>
      <c r="R2" s="113"/>
      <c r="S2" s="113"/>
      <c r="T2" s="114"/>
      <c r="U2" s="114"/>
    </row>
    <row r="3" spans="1:21" ht="12.75">
      <c r="A3" s="5" t="s">
        <v>197</v>
      </c>
      <c r="B3" s="63" t="s">
        <v>103</v>
      </c>
      <c r="C3" s="118" t="s">
        <v>458</v>
      </c>
      <c r="D3" s="16"/>
      <c r="E3" s="130" t="str">
        <f aca="true" t="shared" si="0" ref="E3:E34">IF(ISERROR(VLOOKUP(ROW()-2,R$1:S$65536,2,FALSE)),"",VLOOKUP(ROW()-2,R$1:S$65536,2,FALSE))</f>
        <v>ANZ</v>
      </c>
      <c r="F3" s="138"/>
      <c r="G3" s="41" t="s">
        <v>373</v>
      </c>
      <c r="H3" s="66" t="s">
        <v>373</v>
      </c>
      <c r="I3" s="68"/>
      <c r="J3" s="86" t="s">
        <v>414</v>
      </c>
      <c r="K3" s="79" t="s">
        <v>374</v>
      </c>
      <c r="L3" s="16"/>
      <c r="M3" s="130" t="str">
        <f aca="true" t="shared" si="1" ref="M3:M36">IF(ISERROR(VLOOKUP(ROW()-2,T$1:U$65536,2,FALSE)),"",VLOOKUP(ROW()-2,T$1:U$65536,2,FALSE))</f>
        <v>Dvd</v>
      </c>
      <c r="N3" s="130"/>
      <c r="O3" s="115" t="s">
        <v>424</v>
      </c>
      <c r="P3" s="74">
        <f aca="true" t="shared" si="2" ref="P3:P34">IF(ISERROR(VLOOKUP(O3,J$1:K$65536,1,FALSE)),"","Déjà pris")</f>
      </c>
      <c r="Q3" s="100" t="s">
        <v>302</v>
      </c>
      <c r="R3" s="111">
        <v>1</v>
      </c>
      <c r="S3" s="111" t="str">
        <f ca="1">INDIRECT(ADDRESS(3,3,,,))</f>
        <v>ANZ</v>
      </c>
      <c r="T3" s="112">
        <v>1</v>
      </c>
      <c r="U3" s="111" t="str">
        <f ca="1">INDIRECT(ADDRESS(3,11,,,))</f>
        <v>Dvd</v>
      </c>
    </row>
    <row r="4" spans="1:21" ht="12.75">
      <c r="A4" s="5" t="s">
        <v>198</v>
      </c>
      <c r="B4" s="63" t="s">
        <v>104</v>
      </c>
      <c r="C4" s="118" t="s">
        <v>458</v>
      </c>
      <c r="D4" s="16"/>
      <c r="E4" s="130" t="str">
        <f t="shared" si="0"/>
        <v>RoW</v>
      </c>
      <c r="F4" s="138"/>
      <c r="G4" s="41"/>
      <c r="H4" s="66" t="s">
        <v>373</v>
      </c>
      <c r="I4" s="68"/>
      <c r="J4" s="86" t="s">
        <v>409</v>
      </c>
      <c r="K4" s="79" t="s">
        <v>375</v>
      </c>
      <c r="L4" s="16"/>
      <c r="M4" s="130" t="str">
        <f t="shared" si="1"/>
        <v>Dving</v>
      </c>
      <c r="N4" s="130"/>
      <c r="O4" s="115" t="s">
        <v>425</v>
      </c>
      <c r="P4" s="74">
        <f t="shared" si="2"/>
      </c>
      <c r="Q4" s="101" t="s">
        <v>324</v>
      </c>
      <c r="R4" s="111">
        <f aca="true" t="shared" si="3" ref="R4:R72">IF(S4="",R3,R3+1)</f>
        <v>1</v>
      </c>
      <c r="S4" s="111">
        <f aca="true" ca="1" t="shared" si="4" ref="S4:S41">IF(ISERROR(VLOOKUP(INDIRECT(ADDRESS(ROW(),3,,,)),OFFSET(INDIRECT(ADDRESS(3,3,,,)),0,0,ROW()-3,1),1,FALSE)),INDIRECT(ADDRESS(ROW(),3,,,)),"")</f>
      </c>
      <c r="T4" s="17">
        <f>IF(AND(ISTEXT(U4),U4&lt;&gt;""),T3+1,T3)</f>
        <v>2</v>
      </c>
      <c r="U4" s="111" t="str">
        <f aca="true" ca="1" t="shared" si="5" ref="U4:U72">IF(ISERROR(VLOOKUP(INDIRECT(ADDRESS(ROW(),11,,,)),OFFSET(INDIRECT(ADDRESS(3,11,,,)),0,0,ROW()-3,1),1,FALSE)),INDIRECT(ADDRESS(ROW(),11,,,)),"")</f>
        <v>Dving</v>
      </c>
    </row>
    <row r="5" spans="1:21" ht="12.75">
      <c r="A5" s="5" t="s">
        <v>199</v>
      </c>
      <c r="B5" s="63" t="s">
        <v>175</v>
      </c>
      <c r="C5" s="118" t="s">
        <v>407</v>
      </c>
      <c r="D5" s="16"/>
      <c r="E5" s="130" t="str">
        <f t="shared" si="0"/>
        <v>China</v>
      </c>
      <c r="F5" s="138"/>
      <c r="G5" s="41"/>
      <c r="H5" s="66" t="s">
        <v>373</v>
      </c>
      <c r="I5" s="68"/>
      <c r="J5" s="86" t="s">
        <v>416</v>
      </c>
      <c r="K5" s="79" t="s">
        <v>375</v>
      </c>
      <c r="L5" s="16"/>
      <c r="M5" s="130">
        <f t="shared" si="1"/>
      </c>
      <c r="N5" s="130"/>
      <c r="O5" s="78"/>
      <c r="P5" s="74">
        <f t="shared" si="2"/>
      </c>
      <c r="Q5" s="102" t="s">
        <v>303</v>
      </c>
      <c r="R5" s="111">
        <f t="shared" si="3"/>
        <v>2</v>
      </c>
      <c r="S5" s="111" t="str">
        <f ca="1" t="shared" si="4"/>
        <v>RoW</v>
      </c>
      <c r="T5" s="17">
        <f aca="true" t="shared" si="6" ref="T5:T68">IF(AND(ISTEXT(U5),U5&lt;&gt;""),T4+1,T4)</f>
        <v>2</v>
      </c>
      <c r="U5" s="111">
        <f ca="1" t="shared" si="5"/>
      </c>
    </row>
    <row r="6" spans="1:21" ht="12.75">
      <c r="A6" s="5" t="s">
        <v>200</v>
      </c>
      <c r="B6" s="63" t="s">
        <v>105</v>
      </c>
      <c r="C6" s="118" t="s">
        <v>105</v>
      </c>
      <c r="D6" s="16"/>
      <c r="E6" s="130" t="str">
        <f t="shared" si="0"/>
        <v>Japan</v>
      </c>
      <c r="F6" s="138"/>
      <c r="G6" s="41" t="s">
        <v>373</v>
      </c>
      <c r="H6" s="66" t="s">
        <v>373</v>
      </c>
      <c r="I6" s="68"/>
      <c r="J6" s="86" t="s">
        <v>412</v>
      </c>
      <c r="K6" s="79" t="s">
        <v>374</v>
      </c>
      <c r="L6" s="16"/>
      <c r="M6" s="130">
        <f t="shared" si="1"/>
      </c>
      <c r="N6" s="130"/>
      <c r="O6" s="78"/>
      <c r="P6" s="74">
        <f t="shared" si="2"/>
      </c>
      <c r="R6" s="111">
        <f t="shared" si="3"/>
        <v>3</v>
      </c>
      <c r="S6" s="111" t="str">
        <f ca="1" t="shared" si="4"/>
        <v>China</v>
      </c>
      <c r="T6" s="17">
        <f t="shared" si="6"/>
        <v>2</v>
      </c>
      <c r="U6" s="111">
        <f ca="1" t="shared" si="5"/>
      </c>
    </row>
    <row r="7" spans="1:21" ht="12.75">
      <c r="A7" s="5" t="s">
        <v>201</v>
      </c>
      <c r="B7" s="63" t="s">
        <v>106</v>
      </c>
      <c r="C7" s="118" t="s">
        <v>105</v>
      </c>
      <c r="D7" s="16"/>
      <c r="E7" s="130" t="str">
        <f t="shared" si="0"/>
        <v>KorTai</v>
      </c>
      <c r="F7" s="138"/>
      <c r="G7" s="31" t="s">
        <v>373</v>
      </c>
      <c r="H7" s="66" t="s">
        <v>373</v>
      </c>
      <c r="I7" s="68"/>
      <c r="J7" s="86" t="s">
        <v>415</v>
      </c>
      <c r="K7" s="79" t="s">
        <v>374</v>
      </c>
      <c r="L7" s="16"/>
      <c r="M7" s="130">
        <f t="shared" si="1"/>
      </c>
      <c r="N7" s="130"/>
      <c r="O7" s="78"/>
      <c r="P7" s="74">
        <f t="shared" si="2"/>
      </c>
      <c r="Q7" s="98"/>
      <c r="R7" s="111">
        <f t="shared" si="3"/>
        <v>3</v>
      </c>
      <c r="S7" s="111">
        <f ca="1" t="shared" si="4"/>
      </c>
      <c r="T7" s="17">
        <f t="shared" si="6"/>
        <v>2</v>
      </c>
      <c r="U7" s="111">
        <f ca="1" t="shared" si="5"/>
      </c>
    </row>
    <row r="8" spans="1:21" ht="12.75">
      <c r="A8" s="5" t="s">
        <v>202</v>
      </c>
      <c r="B8" s="63" t="s">
        <v>107</v>
      </c>
      <c r="C8" s="118" t="s">
        <v>107</v>
      </c>
      <c r="D8" s="16"/>
      <c r="E8" s="130" t="str">
        <f t="shared" si="0"/>
        <v>ASEAN</v>
      </c>
      <c r="F8" s="138"/>
      <c r="G8" s="41"/>
      <c r="H8" s="66" t="s">
        <v>373</v>
      </c>
      <c r="I8" s="68"/>
      <c r="J8" s="86" t="s">
        <v>418</v>
      </c>
      <c r="K8" s="79" t="s">
        <v>375</v>
      </c>
      <c r="L8" s="16"/>
      <c r="M8" s="130">
        <f t="shared" si="1"/>
      </c>
      <c r="N8" s="130"/>
      <c r="O8" s="78"/>
      <c r="P8" s="74">
        <f t="shared" si="2"/>
      </c>
      <c r="Q8" s="98"/>
      <c r="R8" s="111">
        <f t="shared" si="3"/>
        <v>4</v>
      </c>
      <c r="S8" s="111" t="str">
        <f ca="1">IF(ISERROR(VLOOKUP(INDIRECT(ADDRESS(ROW(),3,,,)),OFFSET(INDIRECT(ADDRESS(3,3,,,)),0,0,ROW()-3,1),1,FALSE)),INDIRECT(ADDRESS(ROW(),3,,,)),"")</f>
        <v>Japan</v>
      </c>
      <c r="T8" s="17">
        <f t="shared" si="6"/>
        <v>2</v>
      </c>
      <c r="U8" s="111">
        <f ca="1" t="shared" si="5"/>
      </c>
    </row>
    <row r="9" spans="1:21" ht="12.75">
      <c r="A9" s="5" t="s">
        <v>203</v>
      </c>
      <c r="B9" s="63" t="s">
        <v>108</v>
      </c>
      <c r="C9" s="117" t="s">
        <v>459</v>
      </c>
      <c r="D9" s="16"/>
      <c r="E9" s="130" t="str">
        <f t="shared" si="0"/>
        <v>RoSthAsia</v>
      </c>
      <c r="F9" s="138"/>
      <c r="G9" s="31"/>
      <c r="H9" s="66" t="s">
        <v>373</v>
      </c>
      <c r="I9" s="68"/>
      <c r="J9" s="86" t="s">
        <v>419</v>
      </c>
      <c r="K9" s="79" t="s">
        <v>375</v>
      </c>
      <c r="L9" s="16"/>
      <c r="M9" s="130">
        <f t="shared" si="1"/>
      </c>
      <c r="N9" s="130"/>
      <c r="O9" s="78"/>
      <c r="P9" s="74">
        <f t="shared" si="2"/>
      </c>
      <c r="R9" s="111">
        <f t="shared" si="3"/>
        <v>5</v>
      </c>
      <c r="S9" s="111" t="str">
        <f ca="1" t="shared" si="4"/>
        <v>KorTai</v>
      </c>
      <c r="T9" s="17">
        <f t="shared" si="6"/>
        <v>2</v>
      </c>
      <c r="U9" s="111">
        <f ca="1" t="shared" si="5"/>
      </c>
    </row>
    <row r="10" spans="1:21" ht="12.75">
      <c r="A10" s="5" t="s">
        <v>204</v>
      </c>
      <c r="B10" s="63" t="s">
        <v>109</v>
      </c>
      <c r="C10" s="117" t="s">
        <v>459</v>
      </c>
      <c r="D10" s="16"/>
      <c r="E10" s="130" t="str">
        <f t="shared" si="0"/>
        <v>India</v>
      </c>
      <c r="F10" s="138"/>
      <c r="G10" s="41"/>
      <c r="H10" s="66" t="s">
        <v>373</v>
      </c>
      <c r="I10" s="68"/>
      <c r="J10" s="86" t="s">
        <v>417</v>
      </c>
      <c r="K10" s="79" t="s">
        <v>375</v>
      </c>
      <c r="L10" s="16"/>
      <c r="M10" s="130">
        <f t="shared" si="1"/>
      </c>
      <c r="N10" s="130"/>
      <c r="O10" s="78"/>
      <c r="P10" s="74">
        <f t="shared" si="2"/>
      </c>
      <c r="Q10" s="99"/>
      <c r="R10" s="111">
        <f t="shared" si="3"/>
        <v>5</v>
      </c>
      <c r="S10" s="111">
        <f ca="1" t="shared" si="4"/>
      </c>
      <c r="T10" s="17">
        <f t="shared" si="6"/>
        <v>2</v>
      </c>
      <c r="U10" s="111">
        <f ca="1" t="shared" si="5"/>
      </c>
    </row>
    <row r="11" spans="1:21" ht="12.75">
      <c r="A11" s="5" t="s">
        <v>205</v>
      </c>
      <c r="B11" s="63" t="s">
        <v>177</v>
      </c>
      <c r="C11" s="117" t="s">
        <v>407</v>
      </c>
      <c r="D11" s="16"/>
      <c r="E11" s="130" t="str">
        <f t="shared" si="0"/>
        <v>Canada</v>
      </c>
      <c r="F11" s="138"/>
      <c r="G11" s="31" t="s">
        <v>373</v>
      </c>
      <c r="H11" s="66" t="s">
        <v>373</v>
      </c>
      <c r="I11" s="68"/>
      <c r="J11" s="86" t="s">
        <v>411</v>
      </c>
      <c r="K11" s="80" t="s">
        <v>374</v>
      </c>
      <c r="L11" s="16"/>
      <c r="M11" s="130">
        <f t="shared" si="1"/>
      </c>
      <c r="N11" s="130"/>
      <c r="O11" s="78"/>
      <c r="P11" s="74">
        <f t="shared" si="2"/>
      </c>
      <c r="R11" s="111">
        <f t="shared" si="3"/>
        <v>5</v>
      </c>
      <c r="S11" s="111">
        <f ca="1" t="shared" si="4"/>
      </c>
      <c r="T11" s="17">
        <f t="shared" si="6"/>
        <v>2</v>
      </c>
      <c r="U11" s="111">
        <f ca="1" t="shared" si="5"/>
      </c>
    </row>
    <row r="12" spans="1:21" ht="12.75">
      <c r="A12" s="5" t="s">
        <v>313</v>
      </c>
      <c r="B12" s="64" t="s">
        <v>314</v>
      </c>
      <c r="C12" s="117" t="s">
        <v>460</v>
      </c>
      <c r="D12" s="16"/>
      <c r="E12" s="130" t="str">
        <f t="shared" si="0"/>
        <v>USA</v>
      </c>
      <c r="F12" s="138"/>
      <c r="G12" s="31" t="s">
        <v>373</v>
      </c>
      <c r="H12" s="66" t="s">
        <v>373</v>
      </c>
      <c r="I12" s="68"/>
      <c r="J12" s="86" t="s">
        <v>410</v>
      </c>
      <c r="K12" s="80" t="s">
        <v>374</v>
      </c>
      <c r="L12" s="16"/>
      <c r="M12" s="130">
        <f t="shared" si="1"/>
      </c>
      <c r="N12" s="130"/>
      <c r="O12" s="78"/>
      <c r="P12" s="74">
        <f t="shared" si="2"/>
      </c>
      <c r="R12" s="111">
        <f t="shared" si="3"/>
        <v>6</v>
      </c>
      <c r="S12" s="111" t="str">
        <f ca="1" t="shared" si="4"/>
        <v>ASEAN</v>
      </c>
      <c r="T12" s="17">
        <f t="shared" si="6"/>
        <v>2</v>
      </c>
      <c r="U12" s="111">
        <f ca="1" t="shared" si="5"/>
      </c>
    </row>
    <row r="13" spans="1:21" ht="12.75">
      <c r="A13" s="5" t="s">
        <v>206</v>
      </c>
      <c r="B13" s="63" t="s">
        <v>110</v>
      </c>
      <c r="C13" s="118" t="s">
        <v>460</v>
      </c>
      <c r="D13" s="16"/>
      <c r="E13" s="130" t="str">
        <f t="shared" si="0"/>
        <v>MexiCarib</v>
      </c>
      <c r="F13" s="138"/>
      <c r="G13" s="41"/>
      <c r="H13" s="66" t="s">
        <v>373</v>
      </c>
      <c r="I13" s="68"/>
      <c r="J13" s="86" t="s">
        <v>426</v>
      </c>
      <c r="K13" s="80" t="s">
        <v>375</v>
      </c>
      <c r="L13" s="16"/>
      <c r="M13" s="130">
        <f t="shared" si="1"/>
      </c>
      <c r="N13" s="130"/>
      <c r="O13" s="78"/>
      <c r="P13" s="74">
        <f t="shared" si="2"/>
      </c>
      <c r="Q13" s="103"/>
      <c r="R13" s="111">
        <f aca="true" t="shared" si="7" ref="R13:R21">IF(S13="",R12,R12+1)</f>
        <v>6</v>
      </c>
      <c r="S13" s="111">
        <f ca="1" t="shared" si="4"/>
      </c>
      <c r="T13" s="17">
        <f t="shared" si="6"/>
        <v>2</v>
      </c>
      <c r="U13" s="111">
        <f ca="1" t="shared" si="5"/>
      </c>
    </row>
    <row r="14" spans="1:21" ht="12.75">
      <c r="A14" s="5" t="s">
        <v>359</v>
      </c>
      <c r="B14" s="88" t="s">
        <v>360</v>
      </c>
      <c r="C14" s="118" t="s">
        <v>460</v>
      </c>
      <c r="D14" s="16"/>
      <c r="E14" s="130" t="str">
        <f t="shared" si="0"/>
        <v>Mercosur</v>
      </c>
      <c r="F14" s="138"/>
      <c r="G14" s="41"/>
      <c r="H14" s="61"/>
      <c r="I14" s="68"/>
      <c r="J14" s="86" t="s">
        <v>420</v>
      </c>
      <c r="K14" s="79" t="s">
        <v>375</v>
      </c>
      <c r="L14" s="16"/>
      <c r="M14" s="130">
        <f t="shared" si="1"/>
      </c>
      <c r="N14" s="130"/>
      <c r="O14" s="78"/>
      <c r="P14" s="74">
        <f t="shared" si="2"/>
      </c>
      <c r="Q14" s="103"/>
      <c r="R14" s="111">
        <f t="shared" si="7"/>
        <v>6</v>
      </c>
      <c r="S14" s="111">
        <f ca="1" t="shared" si="4"/>
      </c>
      <c r="T14" s="17">
        <f t="shared" si="6"/>
        <v>2</v>
      </c>
      <c r="U14" s="111">
        <f ca="1" t="shared" si="5"/>
      </c>
    </row>
    <row r="15" spans="1:21" ht="12.75">
      <c r="A15" s="5" t="s">
        <v>207</v>
      </c>
      <c r="B15" s="63" t="s">
        <v>111</v>
      </c>
      <c r="C15" s="118" t="s">
        <v>460</v>
      </c>
      <c r="D15" s="16"/>
      <c r="E15" s="130" t="str">
        <f t="shared" si="0"/>
        <v>RoSthAm</v>
      </c>
      <c r="F15" s="138"/>
      <c r="G15" s="31"/>
      <c r="H15" s="66" t="s">
        <v>373</v>
      </c>
      <c r="I15" s="68"/>
      <c r="J15" s="86" t="s">
        <v>421</v>
      </c>
      <c r="K15" s="79" t="s">
        <v>375</v>
      </c>
      <c r="L15" s="16"/>
      <c r="M15" s="130">
        <f t="shared" si="1"/>
      </c>
      <c r="N15" s="130"/>
      <c r="O15" s="78"/>
      <c r="P15" s="74">
        <f t="shared" si="2"/>
      </c>
      <c r="Q15" s="103"/>
      <c r="R15" s="111">
        <f t="shared" si="7"/>
        <v>6</v>
      </c>
      <c r="S15" s="111">
        <f ca="1" t="shared" si="4"/>
      </c>
      <c r="T15" s="17">
        <f t="shared" si="6"/>
        <v>2</v>
      </c>
      <c r="U15" s="111">
        <f ca="1" t="shared" si="5"/>
      </c>
    </row>
    <row r="16" spans="1:21" ht="12.75">
      <c r="A16" s="5" t="s">
        <v>208</v>
      </c>
      <c r="B16" s="63" t="s">
        <v>112</v>
      </c>
      <c r="C16" s="118" t="s">
        <v>460</v>
      </c>
      <c r="D16" s="16"/>
      <c r="E16" s="130" t="str">
        <f t="shared" si="0"/>
        <v>EU27</v>
      </c>
      <c r="F16" s="138"/>
      <c r="G16" s="31" t="s">
        <v>373</v>
      </c>
      <c r="H16" s="66" t="s">
        <v>373</v>
      </c>
      <c r="I16" s="68"/>
      <c r="J16" s="86" t="s">
        <v>408</v>
      </c>
      <c r="K16" s="80" t="s">
        <v>374</v>
      </c>
      <c r="L16" s="16"/>
      <c r="M16" s="130">
        <f t="shared" si="1"/>
      </c>
      <c r="N16" s="130"/>
      <c r="O16" s="78"/>
      <c r="P16" s="74">
        <f t="shared" si="2"/>
      </c>
      <c r="R16" s="111">
        <f t="shared" si="7"/>
        <v>6</v>
      </c>
      <c r="S16" s="111">
        <f ca="1" t="shared" si="4"/>
      </c>
      <c r="T16" s="17">
        <f t="shared" si="6"/>
        <v>2</v>
      </c>
      <c r="U16" s="111">
        <f ca="1" t="shared" si="5"/>
      </c>
    </row>
    <row r="17" spans="1:21" ht="12.75">
      <c r="A17" s="5" t="s">
        <v>209</v>
      </c>
      <c r="B17" s="63" t="s">
        <v>113</v>
      </c>
      <c r="C17" s="118" t="s">
        <v>460</v>
      </c>
      <c r="D17" s="16"/>
      <c r="E17" s="130" t="str">
        <f t="shared" si="0"/>
        <v>EFTA</v>
      </c>
      <c r="F17" s="138"/>
      <c r="G17" s="31" t="s">
        <v>373</v>
      </c>
      <c r="H17" s="66" t="s">
        <v>373</v>
      </c>
      <c r="I17" s="68"/>
      <c r="J17" s="86" t="s">
        <v>413</v>
      </c>
      <c r="K17" s="80" t="s">
        <v>374</v>
      </c>
      <c r="L17" s="16"/>
      <c r="M17" s="130">
        <f t="shared" si="1"/>
      </c>
      <c r="N17" s="130"/>
      <c r="O17" s="78"/>
      <c r="P17" s="74">
        <f t="shared" si="2"/>
      </c>
      <c r="R17" s="111">
        <f t="shared" si="7"/>
        <v>6</v>
      </c>
      <c r="S17" s="111">
        <f ca="1" t="shared" si="4"/>
      </c>
      <c r="T17" s="17">
        <f t="shared" si="6"/>
        <v>2</v>
      </c>
      <c r="U17" s="111">
        <f ca="1" t="shared" si="5"/>
      </c>
    </row>
    <row r="18" spans="1:21" ht="12.75">
      <c r="A18" s="5" t="s">
        <v>210</v>
      </c>
      <c r="B18" s="63" t="s">
        <v>114</v>
      </c>
      <c r="C18" s="118" t="s">
        <v>460</v>
      </c>
      <c r="D18" s="16"/>
      <c r="E18" s="130" t="str">
        <f t="shared" si="0"/>
        <v>NorthAfr</v>
      </c>
      <c r="F18" s="138"/>
      <c r="G18" s="41"/>
      <c r="H18" s="66" t="s">
        <v>373</v>
      </c>
      <c r="I18" s="68"/>
      <c r="J18" s="86" t="s">
        <v>422</v>
      </c>
      <c r="K18" s="79" t="s">
        <v>375</v>
      </c>
      <c r="L18" s="16"/>
      <c r="M18" s="130">
        <f t="shared" si="1"/>
      </c>
      <c r="N18" s="130"/>
      <c r="O18" s="78"/>
      <c r="P18" s="74">
        <f t="shared" si="2"/>
      </c>
      <c r="R18" s="111">
        <f t="shared" si="7"/>
        <v>6</v>
      </c>
      <c r="S18" s="111">
        <f ca="1" t="shared" si="4"/>
      </c>
      <c r="T18" s="17">
        <f t="shared" si="6"/>
        <v>2</v>
      </c>
      <c r="U18" s="111">
        <f ca="1" t="shared" si="5"/>
      </c>
    </row>
    <row r="19" spans="1:21" ht="12.75">
      <c r="A19" s="5" t="s">
        <v>211</v>
      </c>
      <c r="B19" s="63" t="s">
        <v>284</v>
      </c>
      <c r="C19" s="118" t="s">
        <v>460</v>
      </c>
      <c r="D19" s="16"/>
      <c r="E19" s="130" t="str">
        <f t="shared" si="0"/>
        <v>RoAfrica</v>
      </c>
      <c r="F19" s="138"/>
      <c r="G19" s="41"/>
      <c r="H19" s="61"/>
      <c r="I19" s="68"/>
      <c r="J19" s="86" t="s">
        <v>423</v>
      </c>
      <c r="K19" s="79" t="s">
        <v>375</v>
      </c>
      <c r="L19" s="16"/>
      <c r="M19" s="130">
        <f t="shared" si="1"/>
      </c>
      <c r="N19" s="130"/>
      <c r="O19" s="78"/>
      <c r="P19" s="74">
        <f t="shared" si="2"/>
      </c>
      <c r="R19" s="111">
        <f t="shared" si="7"/>
        <v>6</v>
      </c>
      <c r="S19" s="111">
        <f ca="1" t="shared" si="4"/>
      </c>
      <c r="T19" s="17">
        <f t="shared" si="6"/>
        <v>2</v>
      </c>
      <c r="U19" s="111">
        <f ca="1" t="shared" si="5"/>
      </c>
    </row>
    <row r="20" spans="1:21" ht="12.75">
      <c r="A20" s="5" t="s">
        <v>212</v>
      </c>
      <c r="B20" s="63" t="s">
        <v>176</v>
      </c>
      <c r="C20" s="117" t="s">
        <v>460</v>
      </c>
      <c r="D20" s="16"/>
      <c r="E20" s="130">
        <f t="shared" si="0"/>
      </c>
      <c r="F20" s="138"/>
      <c r="G20" s="41"/>
      <c r="H20" s="66"/>
      <c r="I20" s="68"/>
      <c r="J20" s="86"/>
      <c r="K20" s="79"/>
      <c r="L20" s="16"/>
      <c r="M20" s="130">
        <f t="shared" si="1"/>
      </c>
      <c r="N20" s="130"/>
      <c r="O20" s="78"/>
      <c r="P20" s="74">
        <f t="shared" si="2"/>
      </c>
      <c r="Q20" s="104"/>
      <c r="R20" s="111">
        <f t="shared" si="7"/>
        <v>6</v>
      </c>
      <c r="S20" s="111">
        <f ca="1" t="shared" si="4"/>
      </c>
      <c r="T20" s="17">
        <f t="shared" si="6"/>
        <v>2</v>
      </c>
      <c r="U20" s="111">
        <f ca="1" t="shared" si="5"/>
        <v>0</v>
      </c>
    </row>
    <row r="21" spans="1:21" ht="12.75">
      <c r="A21" s="5" t="s">
        <v>213</v>
      </c>
      <c r="B21" s="63" t="s">
        <v>115</v>
      </c>
      <c r="C21" s="117" t="s">
        <v>461</v>
      </c>
      <c r="D21" s="16"/>
      <c r="E21" s="130">
        <f t="shared" si="0"/>
      </c>
      <c r="F21" s="138"/>
      <c r="G21" s="41"/>
      <c r="H21" s="61"/>
      <c r="I21" s="68"/>
      <c r="J21" s="85"/>
      <c r="K21" s="79"/>
      <c r="L21" s="16"/>
      <c r="M21" s="130">
        <f t="shared" si="1"/>
      </c>
      <c r="N21" s="130"/>
      <c r="O21" s="78"/>
      <c r="P21" s="74">
        <f t="shared" si="2"/>
      </c>
      <c r="R21" s="111">
        <f t="shared" si="7"/>
        <v>7</v>
      </c>
      <c r="S21" s="111" t="str">
        <f ca="1" t="shared" si="4"/>
        <v>RoSthAsia</v>
      </c>
      <c r="T21" s="17">
        <f t="shared" si="6"/>
        <v>2</v>
      </c>
      <c r="U21" s="111">
        <f ca="1" t="shared" si="5"/>
        <v>0</v>
      </c>
    </row>
    <row r="22" spans="1:21" ht="12.75">
      <c r="A22" s="5" t="s">
        <v>214</v>
      </c>
      <c r="B22" s="63" t="s">
        <v>116</v>
      </c>
      <c r="C22" s="118" t="s">
        <v>116</v>
      </c>
      <c r="D22" s="16"/>
      <c r="E22" s="130">
        <f t="shared" si="0"/>
      </c>
      <c r="F22" s="138"/>
      <c r="G22" s="41"/>
      <c r="H22" s="61"/>
      <c r="I22" s="68"/>
      <c r="J22" s="85"/>
      <c r="K22" s="79"/>
      <c r="L22" s="16"/>
      <c r="M22" s="130">
        <f t="shared" si="1"/>
      </c>
      <c r="N22" s="130"/>
      <c r="O22" s="78"/>
      <c r="P22" s="74">
        <f t="shared" si="2"/>
      </c>
      <c r="Q22" s="105"/>
      <c r="R22" s="111">
        <f t="shared" si="3"/>
        <v>8</v>
      </c>
      <c r="S22" s="111" t="str">
        <f ca="1" t="shared" si="4"/>
        <v>India</v>
      </c>
      <c r="T22" s="17">
        <f t="shared" si="6"/>
        <v>2</v>
      </c>
      <c r="U22" s="111">
        <f ca="1" t="shared" si="5"/>
        <v>0</v>
      </c>
    </row>
    <row r="23" spans="1:21" ht="12.75">
      <c r="A23" s="5" t="s">
        <v>215</v>
      </c>
      <c r="B23" s="65" t="s">
        <v>195</v>
      </c>
      <c r="C23" s="117" t="s">
        <v>461</v>
      </c>
      <c r="D23" s="16"/>
      <c r="E23" s="130">
        <f t="shared" si="0"/>
      </c>
      <c r="F23" s="138"/>
      <c r="G23" s="41"/>
      <c r="H23" s="61"/>
      <c r="I23" s="68"/>
      <c r="J23" s="85"/>
      <c r="K23" s="79"/>
      <c r="L23" s="16"/>
      <c r="M23" s="130">
        <f t="shared" si="1"/>
      </c>
      <c r="N23" s="130"/>
      <c r="O23" s="78"/>
      <c r="P23" s="74">
        <f t="shared" si="2"/>
      </c>
      <c r="R23" s="111">
        <f t="shared" si="3"/>
        <v>8</v>
      </c>
      <c r="S23" s="111">
        <f ca="1" t="shared" si="4"/>
      </c>
      <c r="T23" s="17">
        <f t="shared" si="6"/>
        <v>2</v>
      </c>
      <c r="U23" s="111">
        <f ca="1" t="shared" si="5"/>
        <v>0</v>
      </c>
    </row>
    <row r="24" spans="1:21" ht="12.75">
      <c r="A24" s="5" t="s">
        <v>216</v>
      </c>
      <c r="B24" s="63" t="s">
        <v>117</v>
      </c>
      <c r="C24" s="117" t="s">
        <v>461</v>
      </c>
      <c r="D24" s="16"/>
      <c r="E24" s="130">
        <f t="shared" si="0"/>
      </c>
      <c r="F24" s="138"/>
      <c r="G24" s="41"/>
      <c r="H24" s="61"/>
      <c r="I24" s="68"/>
      <c r="J24" s="85"/>
      <c r="K24" s="79"/>
      <c r="L24" s="16"/>
      <c r="M24" s="130">
        <f t="shared" si="1"/>
      </c>
      <c r="N24" s="130"/>
      <c r="O24" s="78"/>
      <c r="P24" s="74">
        <f t="shared" si="2"/>
      </c>
      <c r="R24" s="111">
        <f t="shared" si="3"/>
        <v>8</v>
      </c>
      <c r="S24" s="111">
        <f ca="1" t="shared" si="4"/>
      </c>
      <c r="T24" s="17">
        <f t="shared" si="6"/>
        <v>2</v>
      </c>
      <c r="U24" s="111">
        <f ca="1" t="shared" si="5"/>
        <v>0</v>
      </c>
    </row>
    <row r="25" spans="1:21" ht="12.75">
      <c r="A25" s="5" t="s">
        <v>217</v>
      </c>
      <c r="B25" s="63" t="s">
        <v>118</v>
      </c>
      <c r="C25" s="117" t="s">
        <v>461</v>
      </c>
      <c r="D25" s="16"/>
      <c r="E25" s="130">
        <f t="shared" si="0"/>
      </c>
      <c r="F25" s="138"/>
      <c r="G25" s="41"/>
      <c r="H25" s="61"/>
      <c r="I25" s="68"/>
      <c r="J25" s="85"/>
      <c r="K25" s="79"/>
      <c r="L25" s="16"/>
      <c r="M25" s="130">
        <f t="shared" si="1"/>
      </c>
      <c r="N25" s="130"/>
      <c r="O25" s="78"/>
      <c r="P25" s="74">
        <f t="shared" si="2"/>
      </c>
      <c r="R25" s="111">
        <f t="shared" si="3"/>
        <v>8</v>
      </c>
      <c r="S25" s="111">
        <f ca="1" t="shared" si="4"/>
      </c>
      <c r="T25" s="17">
        <f t="shared" si="6"/>
        <v>2</v>
      </c>
      <c r="U25" s="111">
        <f ca="1" t="shared" si="5"/>
        <v>0</v>
      </c>
    </row>
    <row r="26" spans="1:21" ht="12.75">
      <c r="A26" s="5" t="s">
        <v>218</v>
      </c>
      <c r="B26" s="63" t="s">
        <v>119</v>
      </c>
      <c r="C26" s="118" t="s">
        <v>119</v>
      </c>
      <c r="D26" s="16"/>
      <c r="E26" s="130">
        <f t="shared" si="0"/>
      </c>
      <c r="F26" s="138"/>
      <c r="G26" s="41"/>
      <c r="H26" s="61"/>
      <c r="I26" s="68"/>
      <c r="J26" s="85"/>
      <c r="K26" s="79"/>
      <c r="L26" s="16"/>
      <c r="M26" s="130">
        <f t="shared" si="1"/>
      </c>
      <c r="N26" s="130"/>
      <c r="O26" s="78"/>
      <c r="P26" s="74">
        <f t="shared" si="2"/>
      </c>
      <c r="R26" s="111">
        <f t="shared" si="3"/>
        <v>9</v>
      </c>
      <c r="S26" s="111" t="str">
        <f ca="1" t="shared" si="4"/>
        <v>Canada</v>
      </c>
      <c r="T26" s="17">
        <f t="shared" si="6"/>
        <v>2</v>
      </c>
      <c r="U26" s="111">
        <f ca="1" t="shared" si="5"/>
        <v>0</v>
      </c>
    </row>
    <row r="27" spans="1:21" ht="12.75">
      <c r="A27" s="5" t="s">
        <v>219</v>
      </c>
      <c r="B27" s="63" t="s">
        <v>285</v>
      </c>
      <c r="C27" s="118" t="s">
        <v>219</v>
      </c>
      <c r="D27" s="16"/>
      <c r="E27" s="130">
        <f t="shared" si="0"/>
      </c>
      <c r="F27" s="138"/>
      <c r="G27" s="41"/>
      <c r="H27" s="61"/>
      <c r="I27" s="68"/>
      <c r="J27" s="85"/>
      <c r="K27" s="79"/>
      <c r="L27" s="16"/>
      <c r="M27" s="130">
        <f t="shared" si="1"/>
      </c>
      <c r="N27" s="130"/>
      <c r="O27" s="78"/>
      <c r="P27" s="74">
        <f t="shared" si="2"/>
      </c>
      <c r="R27" s="111">
        <f t="shared" si="3"/>
        <v>10</v>
      </c>
      <c r="S27" s="111" t="str">
        <f ca="1" t="shared" si="4"/>
        <v>USA</v>
      </c>
      <c r="T27" s="17">
        <f t="shared" si="6"/>
        <v>2</v>
      </c>
      <c r="U27" s="111">
        <f ca="1" t="shared" si="5"/>
        <v>0</v>
      </c>
    </row>
    <row r="28" spans="1:21" ht="12.75">
      <c r="A28" s="5" t="s">
        <v>220</v>
      </c>
      <c r="B28" s="63" t="s">
        <v>120</v>
      </c>
      <c r="C28" s="117" t="s">
        <v>462</v>
      </c>
      <c r="D28" s="16"/>
      <c r="E28" s="130">
        <f t="shared" si="0"/>
      </c>
      <c r="F28" s="138"/>
      <c r="G28" s="41"/>
      <c r="H28" s="61"/>
      <c r="I28" s="68"/>
      <c r="J28" s="85"/>
      <c r="K28" s="79"/>
      <c r="L28" s="16"/>
      <c r="M28" s="130">
        <f t="shared" si="1"/>
      </c>
      <c r="N28" s="130"/>
      <c r="O28" s="78"/>
      <c r="P28" s="74">
        <f t="shared" si="2"/>
      </c>
      <c r="R28" s="111">
        <f t="shared" si="3"/>
        <v>11</v>
      </c>
      <c r="S28" s="111" t="str">
        <f ca="1" t="shared" si="4"/>
        <v>MexiCarib</v>
      </c>
      <c r="T28" s="17">
        <f t="shared" si="6"/>
        <v>2</v>
      </c>
      <c r="U28" s="111">
        <f ca="1" t="shared" si="5"/>
        <v>0</v>
      </c>
    </row>
    <row r="29" spans="1:21" ht="12.75">
      <c r="A29" s="5" t="s">
        <v>221</v>
      </c>
      <c r="B29" s="63" t="s">
        <v>178</v>
      </c>
      <c r="C29" s="118" t="s">
        <v>407</v>
      </c>
      <c r="D29" s="16"/>
      <c r="E29" s="130">
        <f t="shared" si="0"/>
      </c>
      <c r="F29" s="138"/>
      <c r="G29" s="41"/>
      <c r="H29" s="61"/>
      <c r="I29" s="68"/>
      <c r="J29" s="85"/>
      <c r="K29" s="79"/>
      <c r="L29" s="16"/>
      <c r="M29" s="130">
        <f t="shared" si="1"/>
      </c>
      <c r="N29" s="130"/>
      <c r="O29" s="78"/>
      <c r="P29" s="74">
        <f t="shared" si="2"/>
      </c>
      <c r="R29" s="111">
        <f t="shared" si="3"/>
        <v>11</v>
      </c>
      <c r="S29" s="111">
        <f ca="1" t="shared" si="4"/>
      </c>
      <c r="T29" s="17">
        <f t="shared" si="6"/>
        <v>2</v>
      </c>
      <c r="U29" s="111">
        <f ca="1" t="shared" si="5"/>
        <v>0</v>
      </c>
    </row>
    <row r="30" spans="1:21" ht="12.75">
      <c r="A30" s="5" t="s">
        <v>227</v>
      </c>
      <c r="B30" s="63" t="s">
        <v>124</v>
      </c>
      <c r="C30" s="117" t="s">
        <v>463</v>
      </c>
      <c r="D30" s="16"/>
      <c r="E30" s="130">
        <f t="shared" si="0"/>
      </c>
      <c r="F30" s="138"/>
      <c r="G30" s="41"/>
      <c r="H30" s="61"/>
      <c r="I30" s="68"/>
      <c r="J30" s="85"/>
      <c r="K30" s="79"/>
      <c r="L30" s="16"/>
      <c r="M30" s="130">
        <f t="shared" si="1"/>
      </c>
      <c r="N30" s="130"/>
      <c r="O30" s="78"/>
      <c r="P30" s="74">
        <f t="shared" si="2"/>
      </c>
      <c r="R30" s="111">
        <f t="shared" si="3"/>
        <v>12</v>
      </c>
      <c r="S30" s="111" t="str">
        <f ca="1" t="shared" si="4"/>
        <v>Mercosur</v>
      </c>
      <c r="T30" s="17">
        <f t="shared" si="6"/>
        <v>2</v>
      </c>
      <c r="U30" s="111">
        <f ca="1" t="shared" si="5"/>
        <v>0</v>
      </c>
    </row>
    <row r="31" spans="1:21" ht="12.75">
      <c r="A31" s="5" t="s">
        <v>222</v>
      </c>
      <c r="B31" s="65" t="s">
        <v>196</v>
      </c>
      <c r="C31" s="118" t="s">
        <v>464</v>
      </c>
      <c r="D31" s="16"/>
      <c r="E31" s="130">
        <f t="shared" si="0"/>
      </c>
      <c r="F31" s="138"/>
      <c r="G31" s="41"/>
      <c r="H31" s="61"/>
      <c r="I31" s="68"/>
      <c r="J31" s="85"/>
      <c r="K31" s="79"/>
      <c r="L31" s="16"/>
      <c r="M31" s="130">
        <f t="shared" si="1"/>
      </c>
      <c r="N31" s="130"/>
      <c r="O31" s="78"/>
      <c r="P31" s="74">
        <f t="shared" si="2"/>
      </c>
      <c r="R31" s="111">
        <f t="shared" si="3"/>
        <v>13</v>
      </c>
      <c r="S31" s="111" t="str">
        <f ca="1" t="shared" si="4"/>
        <v>RoSthAm</v>
      </c>
      <c r="T31" s="17">
        <f t="shared" si="6"/>
        <v>2</v>
      </c>
      <c r="U31" s="111">
        <f ca="1" t="shared" si="5"/>
        <v>0</v>
      </c>
    </row>
    <row r="32" spans="1:21" ht="12.75">
      <c r="A32" s="5" t="s">
        <v>228</v>
      </c>
      <c r="B32" s="63" t="s">
        <v>125</v>
      </c>
      <c r="C32" s="118" t="s">
        <v>463</v>
      </c>
      <c r="D32" s="16"/>
      <c r="E32" s="130">
        <f t="shared" si="0"/>
      </c>
      <c r="F32" s="138"/>
      <c r="G32" s="41"/>
      <c r="H32" s="61"/>
      <c r="I32" s="68"/>
      <c r="J32" s="85"/>
      <c r="K32" s="79"/>
      <c r="L32" s="16"/>
      <c r="M32" s="130">
        <f t="shared" si="1"/>
      </c>
      <c r="N32" s="130"/>
      <c r="O32" s="78"/>
      <c r="P32" s="74">
        <f t="shared" si="2"/>
      </c>
      <c r="R32" s="111">
        <f t="shared" si="3"/>
        <v>13</v>
      </c>
      <c r="S32" s="111">
        <f ca="1" t="shared" si="4"/>
      </c>
      <c r="T32" s="17">
        <f t="shared" si="6"/>
        <v>2</v>
      </c>
      <c r="U32" s="111">
        <f ca="1" t="shared" si="5"/>
        <v>0</v>
      </c>
    </row>
    <row r="33" spans="1:21" ht="12.75">
      <c r="A33" s="5" t="s">
        <v>229</v>
      </c>
      <c r="B33" s="63" t="s">
        <v>126</v>
      </c>
      <c r="C33" s="118" t="s">
        <v>464</v>
      </c>
      <c r="D33" s="16"/>
      <c r="E33" s="130">
        <f t="shared" si="0"/>
      </c>
      <c r="F33" s="138"/>
      <c r="G33" s="41"/>
      <c r="H33" s="61"/>
      <c r="I33" s="68"/>
      <c r="J33" s="85"/>
      <c r="K33" s="79"/>
      <c r="L33" s="16"/>
      <c r="M33" s="130">
        <f t="shared" si="1"/>
      </c>
      <c r="N33" s="130"/>
      <c r="O33" s="78"/>
      <c r="P33" s="74">
        <f t="shared" si="2"/>
      </c>
      <c r="R33" s="111">
        <f t="shared" si="3"/>
        <v>13</v>
      </c>
      <c r="S33" s="111">
        <f ca="1" t="shared" si="4"/>
      </c>
      <c r="T33" s="17">
        <f t="shared" si="6"/>
        <v>2</v>
      </c>
      <c r="U33" s="111">
        <f ca="1" t="shared" si="5"/>
        <v>0</v>
      </c>
    </row>
    <row r="34" spans="1:21" ht="12.75">
      <c r="A34" s="5" t="s">
        <v>223</v>
      </c>
      <c r="B34" s="63" t="s">
        <v>121</v>
      </c>
      <c r="C34" s="118" t="s">
        <v>464</v>
      </c>
      <c r="D34" s="16"/>
      <c r="E34" s="130">
        <f t="shared" si="0"/>
      </c>
      <c r="F34" s="138"/>
      <c r="G34" s="41"/>
      <c r="H34" s="61"/>
      <c r="I34" s="68"/>
      <c r="J34" s="85"/>
      <c r="K34" s="79"/>
      <c r="L34" s="16"/>
      <c r="M34" s="130">
        <f t="shared" si="1"/>
      </c>
      <c r="N34" s="130"/>
      <c r="O34" s="78"/>
      <c r="P34" s="74">
        <f t="shared" si="2"/>
      </c>
      <c r="R34" s="111">
        <f t="shared" si="3"/>
        <v>13</v>
      </c>
      <c r="S34" s="111">
        <f aca="true" ca="1" t="shared" si="8" ref="S34:S107">IF(ISERROR(VLOOKUP(INDIRECT(ADDRESS(ROW(),3,,,)),OFFSET(INDIRECT(ADDRESS(3,3,,,)),0,0,ROW()-3,1),1,FALSE)),INDIRECT(ADDRESS(ROW(),3,,,)),"")</f>
      </c>
      <c r="T34" s="17">
        <f t="shared" si="6"/>
        <v>2</v>
      </c>
      <c r="U34" s="111">
        <f ca="1" t="shared" si="5"/>
        <v>0</v>
      </c>
    </row>
    <row r="35" spans="1:21" ht="12.75">
      <c r="A35" s="5" t="s">
        <v>224</v>
      </c>
      <c r="B35" s="65" t="s">
        <v>286</v>
      </c>
      <c r="C35" s="118" t="s">
        <v>464</v>
      </c>
      <c r="D35" s="16"/>
      <c r="E35" s="130">
        <f aca="true" t="shared" si="9" ref="E35:E66">IF(ISERROR(VLOOKUP(ROW()-2,R$1:S$65536,2,FALSE)),"",VLOOKUP(ROW()-2,R$1:S$65536,2,FALSE))</f>
      </c>
      <c r="F35" s="138"/>
      <c r="G35" s="41"/>
      <c r="H35" s="61"/>
      <c r="I35" s="68"/>
      <c r="J35" s="85"/>
      <c r="K35" s="79"/>
      <c r="L35" s="16"/>
      <c r="M35" s="130">
        <f t="shared" si="1"/>
      </c>
      <c r="N35" s="130"/>
      <c r="O35" s="78"/>
      <c r="P35" s="74">
        <f aca="true" t="shared" si="10" ref="P35:P66">IF(ISERROR(VLOOKUP(O35,J$1:K$65536,1,FALSE)),"","Déjà pris")</f>
      </c>
      <c r="R35" s="111">
        <f t="shared" si="3"/>
        <v>13</v>
      </c>
      <c r="S35" s="111">
        <f ca="1" t="shared" si="4"/>
      </c>
      <c r="T35" s="17">
        <f t="shared" si="6"/>
        <v>2</v>
      </c>
      <c r="U35" s="111">
        <f ca="1" t="shared" si="5"/>
        <v>0</v>
      </c>
    </row>
    <row r="36" spans="1:21" ht="12.75">
      <c r="A36" s="5" t="s">
        <v>368</v>
      </c>
      <c r="B36" s="65" t="s">
        <v>369</v>
      </c>
      <c r="C36" s="118" t="s">
        <v>464</v>
      </c>
      <c r="D36" s="16"/>
      <c r="E36" s="130">
        <f t="shared" si="9"/>
      </c>
      <c r="F36" s="138"/>
      <c r="G36" s="41"/>
      <c r="H36" s="61"/>
      <c r="I36" s="68"/>
      <c r="J36" s="85"/>
      <c r="K36" s="79"/>
      <c r="L36" s="16"/>
      <c r="M36" s="130">
        <f t="shared" si="1"/>
      </c>
      <c r="N36" s="130"/>
      <c r="O36" s="78"/>
      <c r="P36" s="74">
        <f t="shared" si="10"/>
      </c>
      <c r="R36" s="111">
        <f t="shared" si="3"/>
        <v>13</v>
      </c>
      <c r="S36" s="111">
        <f ca="1" t="shared" si="4"/>
      </c>
      <c r="T36" s="17">
        <f t="shared" si="6"/>
        <v>2</v>
      </c>
      <c r="U36" s="111">
        <f ca="1" t="shared" si="5"/>
        <v>0</v>
      </c>
    </row>
    <row r="37" spans="1:21" ht="12.75">
      <c r="A37" s="5" t="s">
        <v>315</v>
      </c>
      <c r="B37" s="64" t="s">
        <v>316</v>
      </c>
      <c r="C37" s="118" t="s">
        <v>463</v>
      </c>
      <c r="D37" s="16"/>
      <c r="E37" s="130">
        <f t="shared" si="9"/>
      </c>
      <c r="F37" s="138"/>
      <c r="G37" s="41"/>
      <c r="H37" s="61"/>
      <c r="I37" s="68"/>
      <c r="J37" s="85"/>
      <c r="K37" s="79"/>
      <c r="L37" s="16"/>
      <c r="M37" s="130"/>
      <c r="N37" s="138"/>
      <c r="O37" s="78"/>
      <c r="P37" s="74">
        <f t="shared" si="10"/>
      </c>
      <c r="R37" s="111">
        <f>IF(S37="",R36,R36+1)</f>
        <v>13</v>
      </c>
      <c r="S37" s="111">
        <f ca="1" t="shared" si="4"/>
      </c>
      <c r="T37" s="17">
        <f t="shared" si="6"/>
        <v>2</v>
      </c>
      <c r="U37" s="111">
        <f ca="1" t="shared" si="5"/>
        <v>0</v>
      </c>
    </row>
    <row r="38" spans="1:21" ht="12.75">
      <c r="A38" s="5" t="s">
        <v>225</v>
      </c>
      <c r="B38" s="63" t="s">
        <v>122</v>
      </c>
      <c r="C38" s="118" t="s">
        <v>464</v>
      </c>
      <c r="D38" s="16"/>
      <c r="E38" s="130">
        <f t="shared" si="9"/>
      </c>
      <c r="F38" s="138"/>
      <c r="G38" s="41"/>
      <c r="H38" s="61"/>
      <c r="I38" s="68"/>
      <c r="J38" s="85"/>
      <c r="K38" s="79"/>
      <c r="L38" s="16"/>
      <c r="M38" s="130">
        <f aca="true" t="shared" si="11" ref="M38:M73">IF(ISERROR(VLOOKUP(ROW()-2,T$1:U$65536,2,FALSE)),"",VLOOKUP(ROW()-2,T$1:U$65536,2,FALSE))</f>
      </c>
      <c r="N38" s="130"/>
      <c r="O38" s="78"/>
      <c r="P38" s="74">
        <f t="shared" si="10"/>
      </c>
      <c r="R38" s="111">
        <f>IF(S38="",R37,R37+1)</f>
        <v>13</v>
      </c>
      <c r="S38" s="111">
        <f ca="1" t="shared" si="4"/>
      </c>
      <c r="T38" s="17">
        <f t="shared" si="6"/>
        <v>2</v>
      </c>
      <c r="U38" s="111">
        <f ca="1" t="shared" si="5"/>
        <v>0</v>
      </c>
    </row>
    <row r="39" spans="1:21" ht="12.75">
      <c r="A39" s="5" t="s">
        <v>230</v>
      </c>
      <c r="B39" s="63" t="s">
        <v>127</v>
      </c>
      <c r="C39" s="118" t="s">
        <v>463</v>
      </c>
      <c r="D39" s="16"/>
      <c r="E39" s="130">
        <f t="shared" si="9"/>
      </c>
      <c r="F39" s="138"/>
      <c r="G39" s="41"/>
      <c r="H39" s="61"/>
      <c r="I39" s="68"/>
      <c r="J39" s="85"/>
      <c r="K39" s="79"/>
      <c r="L39" s="16"/>
      <c r="M39" s="130">
        <f t="shared" si="11"/>
      </c>
      <c r="N39" s="130"/>
      <c r="O39" s="78"/>
      <c r="P39" s="74">
        <f t="shared" si="10"/>
      </c>
      <c r="R39" s="111">
        <f t="shared" si="3"/>
        <v>13</v>
      </c>
      <c r="S39" s="111">
        <f ca="1" t="shared" si="4"/>
      </c>
      <c r="T39" s="17">
        <f t="shared" si="6"/>
        <v>2</v>
      </c>
      <c r="U39" s="111">
        <f ca="1" t="shared" si="5"/>
        <v>0</v>
      </c>
    </row>
    <row r="40" spans="1:21" ht="12.75">
      <c r="A40" s="5" t="s">
        <v>226</v>
      </c>
      <c r="B40" s="63" t="s">
        <v>123</v>
      </c>
      <c r="C40" s="118" t="s">
        <v>464</v>
      </c>
      <c r="D40" s="16"/>
      <c r="E40" s="130">
        <f t="shared" si="9"/>
      </c>
      <c r="F40" s="138"/>
      <c r="G40" s="41"/>
      <c r="H40" s="61"/>
      <c r="I40" s="68"/>
      <c r="J40" s="85"/>
      <c r="K40" s="79"/>
      <c r="L40" s="16"/>
      <c r="M40" s="130">
        <f t="shared" si="11"/>
      </c>
      <c r="N40" s="130"/>
      <c r="O40" s="78"/>
      <c r="P40" s="74">
        <f t="shared" si="10"/>
      </c>
      <c r="R40" s="111">
        <f t="shared" si="3"/>
        <v>13</v>
      </c>
      <c r="S40" s="111">
        <f ca="1" t="shared" si="8"/>
      </c>
      <c r="T40" s="17">
        <f t="shared" si="6"/>
        <v>2</v>
      </c>
      <c r="U40" s="111">
        <f ca="1" t="shared" si="5"/>
        <v>0</v>
      </c>
    </row>
    <row r="41" spans="1:21" ht="12.75">
      <c r="A41" s="5" t="s">
        <v>231</v>
      </c>
      <c r="B41" s="63" t="s">
        <v>128</v>
      </c>
      <c r="C41" s="118" t="s">
        <v>464</v>
      </c>
      <c r="D41" s="16"/>
      <c r="E41" s="130">
        <f t="shared" si="9"/>
      </c>
      <c r="F41" s="138"/>
      <c r="G41" s="41"/>
      <c r="H41" s="61"/>
      <c r="I41" s="68"/>
      <c r="J41" s="85"/>
      <c r="K41" s="79"/>
      <c r="L41" s="16"/>
      <c r="M41" s="130">
        <f t="shared" si="11"/>
      </c>
      <c r="N41" s="130"/>
      <c r="O41" s="78"/>
      <c r="P41" s="74">
        <f t="shared" si="10"/>
      </c>
      <c r="R41" s="111">
        <f t="shared" si="3"/>
        <v>13</v>
      </c>
      <c r="S41" s="111">
        <f ca="1" t="shared" si="4"/>
      </c>
      <c r="T41" s="17">
        <f t="shared" si="6"/>
        <v>2</v>
      </c>
      <c r="U41" s="111">
        <f ca="1" t="shared" si="5"/>
        <v>0</v>
      </c>
    </row>
    <row r="42" spans="1:21" ht="12.75">
      <c r="A42" s="63" t="s">
        <v>361</v>
      </c>
      <c r="B42" s="88" t="s">
        <v>363</v>
      </c>
      <c r="C42" s="118" t="s">
        <v>462</v>
      </c>
      <c r="D42" s="16"/>
      <c r="E42" s="130">
        <f t="shared" si="9"/>
      </c>
      <c r="F42" s="138"/>
      <c r="G42" s="41"/>
      <c r="H42" s="61"/>
      <c r="I42" s="68"/>
      <c r="J42" s="85"/>
      <c r="K42" s="79"/>
      <c r="L42" s="16"/>
      <c r="M42" s="130">
        <f t="shared" si="11"/>
      </c>
      <c r="N42" s="130"/>
      <c r="O42" s="78"/>
      <c r="P42" s="74">
        <f t="shared" si="10"/>
      </c>
      <c r="R42" s="111">
        <f t="shared" si="3"/>
        <v>13</v>
      </c>
      <c r="S42" s="111">
        <f ca="1" t="shared" si="8"/>
      </c>
      <c r="T42" s="17">
        <f t="shared" si="6"/>
        <v>2</v>
      </c>
      <c r="U42" s="111">
        <f ca="1" t="shared" si="5"/>
        <v>0</v>
      </c>
    </row>
    <row r="43" spans="1:21" ht="12.75">
      <c r="A43" s="63" t="s">
        <v>362</v>
      </c>
      <c r="B43" s="88" t="s">
        <v>364</v>
      </c>
      <c r="C43" s="118" t="s">
        <v>462</v>
      </c>
      <c r="D43" s="16"/>
      <c r="E43" s="130">
        <f t="shared" si="9"/>
      </c>
      <c r="F43" s="138"/>
      <c r="G43" s="41"/>
      <c r="H43" s="61"/>
      <c r="I43" s="68"/>
      <c r="J43" s="85"/>
      <c r="K43" s="79"/>
      <c r="L43" s="16"/>
      <c r="M43" s="130">
        <f t="shared" si="11"/>
      </c>
      <c r="N43" s="130"/>
      <c r="O43" s="78"/>
      <c r="P43" s="74">
        <f t="shared" si="10"/>
      </c>
      <c r="R43" s="111">
        <f t="shared" si="3"/>
        <v>13</v>
      </c>
      <c r="S43" s="111">
        <f ca="1" t="shared" si="8"/>
      </c>
      <c r="T43" s="17">
        <f t="shared" si="6"/>
        <v>2</v>
      </c>
      <c r="U43" s="111">
        <f ca="1" t="shared" si="5"/>
        <v>0</v>
      </c>
    </row>
    <row r="44" spans="1:21" ht="12.75">
      <c r="A44" s="63" t="s">
        <v>326</v>
      </c>
      <c r="B44" s="88" t="s">
        <v>327</v>
      </c>
      <c r="C44" s="118" t="s">
        <v>462</v>
      </c>
      <c r="D44" s="16"/>
      <c r="E44" s="130">
        <f t="shared" si="9"/>
      </c>
      <c r="F44" s="138"/>
      <c r="G44" s="41"/>
      <c r="H44" s="61"/>
      <c r="I44" s="68"/>
      <c r="J44" s="85"/>
      <c r="K44" s="79"/>
      <c r="L44" s="16"/>
      <c r="M44" s="130">
        <f t="shared" si="11"/>
      </c>
      <c r="N44" s="130"/>
      <c r="O44" s="78"/>
      <c r="P44" s="74">
        <f t="shared" si="10"/>
      </c>
      <c r="R44" s="111">
        <f t="shared" si="3"/>
        <v>13</v>
      </c>
      <c r="S44" s="111">
        <f ca="1" t="shared" si="8"/>
      </c>
      <c r="T44" s="17">
        <f t="shared" si="6"/>
        <v>2</v>
      </c>
      <c r="U44" s="111">
        <f ca="1" t="shared" si="5"/>
        <v>0</v>
      </c>
    </row>
    <row r="45" spans="1:21" ht="12.75">
      <c r="A45" s="5" t="s">
        <v>232</v>
      </c>
      <c r="B45" s="63" t="s">
        <v>328</v>
      </c>
      <c r="C45" s="118" t="s">
        <v>462</v>
      </c>
      <c r="D45" s="16"/>
      <c r="E45" s="130">
        <f t="shared" si="9"/>
      </c>
      <c r="F45" s="138"/>
      <c r="G45" s="41"/>
      <c r="H45" s="61"/>
      <c r="I45" s="68"/>
      <c r="J45" s="85"/>
      <c r="K45" s="79"/>
      <c r="L45" s="16"/>
      <c r="M45" s="130">
        <f t="shared" si="11"/>
      </c>
      <c r="N45" s="130"/>
      <c r="O45" s="78"/>
      <c r="P45" s="74">
        <f t="shared" si="10"/>
      </c>
      <c r="R45" s="111">
        <f t="shared" si="3"/>
        <v>13</v>
      </c>
      <c r="S45" s="111">
        <f ca="1" t="shared" si="8"/>
      </c>
      <c r="T45" s="17">
        <f t="shared" si="6"/>
        <v>2</v>
      </c>
      <c r="U45" s="111">
        <f ca="1" t="shared" si="5"/>
        <v>0</v>
      </c>
    </row>
    <row r="46" spans="1:21" ht="12.75">
      <c r="A46" s="5" t="s">
        <v>233</v>
      </c>
      <c r="B46" s="63" t="s">
        <v>179</v>
      </c>
      <c r="C46" s="118" t="s">
        <v>462</v>
      </c>
      <c r="D46" s="16"/>
      <c r="E46" s="130">
        <f t="shared" si="9"/>
      </c>
      <c r="F46" s="138"/>
      <c r="G46" s="41"/>
      <c r="H46" s="61"/>
      <c r="I46" s="68"/>
      <c r="J46" s="85"/>
      <c r="K46" s="79"/>
      <c r="L46" s="16"/>
      <c r="M46" s="130">
        <f t="shared" si="11"/>
      </c>
      <c r="N46" s="130"/>
      <c r="O46" s="78"/>
      <c r="P46" s="74">
        <f t="shared" si="10"/>
      </c>
      <c r="R46" s="111">
        <f t="shared" si="3"/>
        <v>13</v>
      </c>
      <c r="S46" s="111">
        <f ca="1" t="shared" si="8"/>
      </c>
      <c r="T46" s="17">
        <f t="shared" si="6"/>
        <v>2</v>
      </c>
      <c r="U46" s="111">
        <f ca="1" t="shared" si="5"/>
        <v>0</v>
      </c>
    </row>
    <row r="47" spans="1:21" ht="12.75">
      <c r="A47" s="5" t="s">
        <v>234</v>
      </c>
      <c r="B47" s="63" t="s">
        <v>129</v>
      </c>
      <c r="C47" s="118" t="s">
        <v>372</v>
      </c>
      <c r="D47" s="16"/>
      <c r="E47" s="130">
        <f t="shared" si="9"/>
      </c>
      <c r="F47" s="138"/>
      <c r="G47" s="41"/>
      <c r="H47" s="61"/>
      <c r="I47" s="68"/>
      <c r="J47" s="85"/>
      <c r="K47" s="79"/>
      <c r="L47" s="16"/>
      <c r="M47" s="130">
        <f t="shared" si="11"/>
      </c>
      <c r="N47" s="130"/>
      <c r="O47" s="78"/>
      <c r="P47" s="74">
        <f t="shared" si="10"/>
      </c>
      <c r="R47" s="111">
        <f t="shared" si="3"/>
        <v>14</v>
      </c>
      <c r="S47" s="111" t="str">
        <f ca="1" t="shared" si="8"/>
        <v>EU27</v>
      </c>
      <c r="T47" s="17">
        <f t="shared" si="6"/>
        <v>2</v>
      </c>
      <c r="U47" s="111">
        <f ca="1" t="shared" si="5"/>
        <v>0</v>
      </c>
    </row>
    <row r="48" spans="1:21" ht="12.75">
      <c r="A48" s="5" t="s">
        <v>235</v>
      </c>
      <c r="B48" s="63" t="s">
        <v>130</v>
      </c>
      <c r="C48" s="118" t="s">
        <v>372</v>
      </c>
      <c r="D48" s="16"/>
      <c r="E48" s="130">
        <f t="shared" si="9"/>
      </c>
      <c r="F48" s="138"/>
      <c r="G48" s="41"/>
      <c r="H48" s="61"/>
      <c r="I48" s="68"/>
      <c r="J48" s="85"/>
      <c r="K48" s="79"/>
      <c r="L48" s="16"/>
      <c r="M48" s="130">
        <f t="shared" si="11"/>
      </c>
      <c r="N48" s="130"/>
      <c r="O48" s="78"/>
      <c r="P48" s="74">
        <f t="shared" si="10"/>
      </c>
      <c r="R48" s="111">
        <f t="shared" si="3"/>
        <v>14</v>
      </c>
      <c r="S48" s="111">
        <f ca="1" t="shared" si="8"/>
      </c>
      <c r="T48" s="17">
        <f t="shared" si="6"/>
        <v>2</v>
      </c>
      <c r="U48" s="111">
        <f ca="1" t="shared" si="5"/>
        <v>0</v>
      </c>
    </row>
    <row r="49" spans="1:21" ht="12.75">
      <c r="A49" s="5" t="s">
        <v>255</v>
      </c>
      <c r="B49" s="63" t="s">
        <v>160</v>
      </c>
      <c r="C49" s="118" t="s">
        <v>372</v>
      </c>
      <c r="D49" s="16"/>
      <c r="E49" s="130">
        <f t="shared" si="9"/>
      </c>
      <c r="F49" s="138"/>
      <c r="G49" s="41"/>
      <c r="H49" s="61"/>
      <c r="I49" s="68"/>
      <c r="J49" s="85"/>
      <c r="K49" s="79"/>
      <c r="L49" s="16"/>
      <c r="M49" s="130">
        <f t="shared" si="11"/>
      </c>
      <c r="N49" s="130"/>
      <c r="O49" s="78"/>
      <c r="P49" s="74">
        <f t="shared" si="10"/>
      </c>
      <c r="R49" s="111">
        <f t="shared" si="3"/>
        <v>14</v>
      </c>
      <c r="S49" s="111">
        <f ca="1" t="shared" si="8"/>
      </c>
      <c r="T49" s="17">
        <f t="shared" si="6"/>
        <v>2</v>
      </c>
      <c r="U49" s="111">
        <f ca="1" t="shared" si="5"/>
        <v>0</v>
      </c>
    </row>
    <row r="50" spans="1:21" ht="12.75">
      <c r="A50" s="5" t="s">
        <v>256</v>
      </c>
      <c r="B50" s="63" t="s">
        <v>148</v>
      </c>
      <c r="C50" s="118" t="s">
        <v>372</v>
      </c>
      <c r="D50" s="16"/>
      <c r="E50" s="130">
        <f t="shared" si="9"/>
      </c>
      <c r="F50" s="138"/>
      <c r="G50" s="41"/>
      <c r="H50" s="61"/>
      <c r="I50" s="68"/>
      <c r="J50" s="85"/>
      <c r="K50" s="79"/>
      <c r="L50" s="16"/>
      <c r="M50" s="130">
        <f t="shared" si="11"/>
      </c>
      <c r="N50" s="130"/>
      <c r="O50" s="78"/>
      <c r="P50" s="74">
        <f t="shared" si="10"/>
      </c>
      <c r="R50" s="111">
        <f t="shared" si="3"/>
        <v>14</v>
      </c>
      <c r="S50" s="111">
        <f ca="1" t="shared" si="8"/>
      </c>
      <c r="T50" s="17">
        <f t="shared" si="6"/>
        <v>2</v>
      </c>
      <c r="U50" s="111">
        <f ca="1" t="shared" si="5"/>
        <v>0</v>
      </c>
    </row>
    <row r="51" spans="1:21" ht="12.75">
      <c r="A51" s="5" t="s">
        <v>236</v>
      </c>
      <c r="B51" s="63" t="s">
        <v>131</v>
      </c>
      <c r="C51" s="118" t="s">
        <v>372</v>
      </c>
      <c r="D51" s="16"/>
      <c r="E51" s="130">
        <f t="shared" si="9"/>
      </c>
      <c r="F51" s="138"/>
      <c r="G51" s="41"/>
      <c r="H51" s="61"/>
      <c r="I51" s="68"/>
      <c r="J51" s="85"/>
      <c r="K51" s="79"/>
      <c r="L51" s="16"/>
      <c r="M51" s="130">
        <f t="shared" si="11"/>
      </c>
      <c r="N51" s="130"/>
      <c r="O51" s="78"/>
      <c r="P51" s="74">
        <f t="shared" si="10"/>
      </c>
      <c r="R51" s="111">
        <f t="shared" si="3"/>
        <v>14</v>
      </c>
      <c r="S51" s="111">
        <f ca="1" t="shared" si="8"/>
      </c>
      <c r="T51" s="17">
        <f t="shared" si="6"/>
        <v>2</v>
      </c>
      <c r="U51" s="111">
        <f ca="1" t="shared" si="5"/>
        <v>0</v>
      </c>
    </row>
    <row r="52" spans="1:21" ht="12.75">
      <c r="A52" s="5" t="s">
        <v>262</v>
      </c>
      <c r="B52" s="63" t="s">
        <v>155</v>
      </c>
      <c r="C52" s="118" t="s">
        <v>372</v>
      </c>
      <c r="D52" s="16"/>
      <c r="E52" s="130">
        <f t="shared" si="9"/>
      </c>
      <c r="F52" s="138"/>
      <c r="G52" s="41"/>
      <c r="H52" s="61"/>
      <c r="I52" s="68"/>
      <c r="J52" s="85"/>
      <c r="K52" s="79"/>
      <c r="L52" s="16"/>
      <c r="M52" s="130">
        <f t="shared" si="11"/>
      </c>
      <c r="N52" s="130"/>
      <c r="O52" s="78"/>
      <c r="P52" s="74">
        <f t="shared" si="10"/>
      </c>
      <c r="R52" s="111">
        <f t="shared" si="3"/>
        <v>14</v>
      </c>
      <c r="S52" s="111">
        <f ca="1" t="shared" si="8"/>
      </c>
      <c r="T52" s="17">
        <f t="shared" si="6"/>
        <v>2</v>
      </c>
      <c r="U52" s="111">
        <f ca="1" t="shared" si="5"/>
        <v>0</v>
      </c>
    </row>
    <row r="53" spans="1:21" ht="12.75">
      <c r="A53" s="5" t="s">
        <v>237</v>
      </c>
      <c r="B53" s="63" t="s">
        <v>132</v>
      </c>
      <c r="C53" s="118" t="s">
        <v>372</v>
      </c>
      <c r="D53" s="16"/>
      <c r="E53" s="130">
        <f t="shared" si="9"/>
      </c>
      <c r="F53" s="138"/>
      <c r="G53" s="41"/>
      <c r="H53" s="61"/>
      <c r="I53" s="68"/>
      <c r="J53" s="85"/>
      <c r="K53" s="79"/>
      <c r="L53" s="16"/>
      <c r="M53" s="130">
        <f t="shared" si="11"/>
      </c>
      <c r="N53" s="130"/>
      <c r="O53" s="78"/>
      <c r="P53" s="74">
        <f t="shared" si="10"/>
      </c>
      <c r="R53" s="111">
        <f t="shared" si="3"/>
        <v>14</v>
      </c>
      <c r="S53" s="111">
        <f ca="1" t="shared" si="8"/>
      </c>
      <c r="T53" s="17">
        <f t="shared" si="6"/>
        <v>2</v>
      </c>
      <c r="U53" s="111">
        <f ca="1" t="shared" si="5"/>
        <v>0</v>
      </c>
    </row>
    <row r="54" spans="1:21" ht="12.75">
      <c r="A54" s="5" t="s">
        <v>238</v>
      </c>
      <c r="B54" s="63" t="s">
        <v>133</v>
      </c>
      <c r="C54" s="118" t="s">
        <v>372</v>
      </c>
      <c r="D54" s="16"/>
      <c r="E54" s="130">
        <f t="shared" si="9"/>
      </c>
      <c r="F54" s="138"/>
      <c r="G54" s="41"/>
      <c r="H54" s="61"/>
      <c r="I54" s="68"/>
      <c r="J54" s="85"/>
      <c r="K54" s="79"/>
      <c r="L54" s="16"/>
      <c r="M54" s="130">
        <f t="shared" si="11"/>
      </c>
      <c r="N54" s="130"/>
      <c r="O54" s="78"/>
      <c r="P54" s="74">
        <f t="shared" si="10"/>
      </c>
      <c r="R54" s="111">
        <f t="shared" si="3"/>
        <v>14</v>
      </c>
      <c r="S54" s="111">
        <f ca="1" t="shared" si="8"/>
      </c>
      <c r="T54" s="17">
        <f t="shared" si="6"/>
        <v>2</v>
      </c>
      <c r="U54" s="111">
        <f ca="1" t="shared" si="5"/>
        <v>0</v>
      </c>
    </row>
    <row r="55" spans="1:21" ht="12.75">
      <c r="A55" s="5" t="s">
        <v>239</v>
      </c>
      <c r="B55" s="63" t="s">
        <v>134</v>
      </c>
      <c r="C55" s="118" t="s">
        <v>372</v>
      </c>
      <c r="D55" s="16"/>
      <c r="E55" s="130">
        <f t="shared" si="9"/>
      </c>
      <c r="F55" s="138"/>
      <c r="G55" s="41"/>
      <c r="H55" s="61"/>
      <c r="I55" s="68"/>
      <c r="J55" s="85"/>
      <c r="K55" s="79"/>
      <c r="L55" s="16"/>
      <c r="M55" s="130">
        <f t="shared" si="11"/>
      </c>
      <c r="N55" s="130"/>
      <c r="O55" s="78"/>
      <c r="P55" s="74">
        <f t="shared" si="10"/>
      </c>
      <c r="R55" s="111">
        <f t="shared" si="3"/>
        <v>14</v>
      </c>
      <c r="S55" s="111">
        <f ca="1" t="shared" si="8"/>
      </c>
      <c r="T55" s="17">
        <f t="shared" si="6"/>
        <v>2</v>
      </c>
      <c r="U55" s="111">
        <f ca="1" t="shared" si="5"/>
        <v>0</v>
      </c>
    </row>
    <row r="56" spans="1:21" ht="12.75">
      <c r="A56" s="5" t="s">
        <v>241</v>
      </c>
      <c r="B56" s="63" t="s">
        <v>136</v>
      </c>
      <c r="C56" s="118" t="s">
        <v>372</v>
      </c>
      <c r="D56" s="16"/>
      <c r="E56" s="130">
        <f t="shared" si="9"/>
      </c>
      <c r="F56" s="138"/>
      <c r="G56" s="41"/>
      <c r="H56" s="61"/>
      <c r="I56" s="68"/>
      <c r="J56" s="85"/>
      <c r="K56" s="79"/>
      <c r="L56" s="16"/>
      <c r="M56" s="130">
        <f t="shared" si="11"/>
      </c>
      <c r="N56" s="130"/>
      <c r="O56" s="78"/>
      <c r="P56" s="74">
        <f t="shared" si="10"/>
      </c>
      <c r="R56" s="111">
        <f t="shared" si="3"/>
        <v>14</v>
      </c>
      <c r="S56" s="111">
        <f ca="1" t="shared" si="8"/>
      </c>
      <c r="T56" s="17">
        <f t="shared" si="6"/>
        <v>2</v>
      </c>
      <c r="U56" s="111">
        <f ca="1" t="shared" si="5"/>
        <v>0</v>
      </c>
    </row>
    <row r="57" spans="1:21" ht="12.75">
      <c r="A57" s="5" t="s">
        <v>257</v>
      </c>
      <c r="B57" s="63" t="s">
        <v>149</v>
      </c>
      <c r="C57" s="118" t="s">
        <v>372</v>
      </c>
      <c r="D57" s="16"/>
      <c r="E57" s="130">
        <f t="shared" si="9"/>
      </c>
      <c r="F57" s="138"/>
      <c r="G57" s="41"/>
      <c r="H57" s="61"/>
      <c r="I57" s="68"/>
      <c r="J57" s="85"/>
      <c r="K57" s="79"/>
      <c r="L57" s="16"/>
      <c r="M57" s="130">
        <f t="shared" si="11"/>
      </c>
      <c r="N57" s="130"/>
      <c r="O57" s="78"/>
      <c r="P57" s="74">
        <f t="shared" si="10"/>
      </c>
      <c r="R57" s="111">
        <f t="shared" si="3"/>
        <v>14</v>
      </c>
      <c r="S57" s="111">
        <f ca="1" t="shared" si="8"/>
      </c>
      <c r="T57" s="17">
        <f t="shared" si="6"/>
        <v>2</v>
      </c>
      <c r="U57" s="111">
        <f ca="1" t="shared" si="5"/>
        <v>0</v>
      </c>
    </row>
    <row r="58" spans="1:21" ht="12.75">
      <c r="A58" s="5" t="s">
        <v>242</v>
      </c>
      <c r="B58" s="63" t="s">
        <v>137</v>
      </c>
      <c r="C58" s="118" t="s">
        <v>372</v>
      </c>
      <c r="D58" s="16"/>
      <c r="E58" s="130">
        <f t="shared" si="9"/>
      </c>
      <c r="F58" s="138"/>
      <c r="G58" s="41"/>
      <c r="H58" s="61"/>
      <c r="I58" s="68"/>
      <c r="J58" s="85"/>
      <c r="K58" s="79"/>
      <c r="L58" s="16"/>
      <c r="M58" s="130">
        <f t="shared" si="11"/>
      </c>
      <c r="N58" s="130"/>
      <c r="O58" s="78"/>
      <c r="P58" s="74">
        <f t="shared" si="10"/>
      </c>
      <c r="R58" s="111">
        <f t="shared" si="3"/>
        <v>14</v>
      </c>
      <c r="S58" s="111">
        <f ca="1" t="shared" si="8"/>
      </c>
      <c r="T58" s="17">
        <f t="shared" si="6"/>
        <v>2</v>
      </c>
      <c r="U58" s="111">
        <f ca="1" t="shared" si="5"/>
        <v>0</v>
      </c>
    </row>
    <row r="59" spans="1:21" ht="12.75">
      <c r="A59" s="5" t="s">
        <v>243</v>
      </c>
      <c r="B59" s="63" t="s">
        <v>138</v>
      </c>
      <c r="C59" s="118" t="s">
        <v>372</v>
      </c>
      <c r="D59" s="16"/>
      <c r="E59" s="130">
        <f t="shared" si="9"/>
      </c>
      <c r="F59" s="138"/>
      <c r="G59" s="41"/>
      <c r="H59" s="61"/>
      <c r="I59" s="68"/>
      <c r="J59" s="85"/>
      <c r="K59" s="79"/>
      <c r="L59" s="16"/>
      <c r="M59" s="130">
        <f t="shared" si="11"/>
      </c>
      <c r="N59" s="130"/>
      <c r="O59" s="78"/>
      <c r="P59" s="74">
        <f t="shared" si="10"/>
      </c>
      <c r="R59" s="111">
        <f t="shared" si="3"/>
        <v>14</v>
      </c>
      <c r="S59" s="111">
        <f ca="1" t="shared" si="8"/>
      </c>
      <c r="T59" s="17">
        <f t="shared" si="6"/>
        <v>2</v>
      </c>
      <c r="U59" s="111">
        <f ca="1" t="shared" si="5"/>
        <v>0</v>
      </c>
    </row>
    <row r="60" spans="1:21" ht="12.75">
      <c r="A60" s="5" t="s">
        <v>263</v>
      </c>
      <c r="B60" s="63" t="s">
        <v>156</v>
      </c>
      <c r="C60" s="118" t="s">
        <v>372</v>
      </c>
      <c r="D60" s="16"/>
      <c r="E60" s="130">
        <f t="shared" si="9"/>
      </c>
      <c r="F60" s="138"/>
      <c r="G60" s="41"/>
      <c r="H60" s="61"/>
      <c r="I60" s="68"/>
      <c r="J60" s="85"/>
      <c r="K60" s="79"/>
      <c r="L60" s="16"/>
      <c r="M60" s="130">
        <f t="shared" si="11"/>
      </c>
      <c r="N60" s="130"/>
      <c r="O60" s="78"/>
      <c r="P60" s="74">
        <f t="shared" si="10"/>
      </c>
      <c r="R60" s="111">
        <f t="shared" si="3"/>
        <v>14</v>
      </c>
      <c r="S60" s="111">
        <f ca="1" t="shared" si="8"/>
      </c>
      <c r="T60" s="17">
        <f t="shared" si="6"/>
        <v>2</v>
      </c>
      <c r="U60" s="111">
        <f ca="1" t="shared" si="5"/>
        <v>0</v>
      </c>
    </row>
    <row r="61" spans="1:21" ht="12.75">
      <c r="A61" s="5" t="s">
        <v>264</v>
      </c>
      <c r="B61" s="63" t="s">
        <v>157</v>
      </c>
      <c r="C61" s="118" t="s">
        <v>372</v>
      </c>
      <c r="D61" s="16"/>
      <c r="E61" s="130">
        <f t="shared" si="9"/>
      </c>
      <c r="F61" s="138"/>
      <c r="G61" s="41"/>
      <c r="H61" s="61"/>
      <c r="I61" s="68"/>
      <c r="J61" s="85"/>
      <c r="K61" s="79"/>
      <c r="L61" s="16"/>
      <c r="M61" s="130">
        <f t="shared" si="11"/>
      </c>
      <c r="N61" s="130"/>
      <c r="O61" s="78"/>
      <c r="P61" s="74">
        <f t="shared" si="10"/>
      </c>
      <c r="R61" s="111">
        <f t="shared" si="3"/>
        <v>14</v>
      </c>
      <c r="S61" s="111">
        <f ca="1" t="shared" si="8"/>
      </c>
      <c r="T61" s="17">
        <f t="shared" si="6"/>
        <v>2</v>
      </c>
      <c r="U61" s="111">
        <f ca="1" t="shared" si="5"/>
        <v>0</v>
      </c>
    </row>
    <row r="62" spans="1:21" ht="12.75">
      <c r="A62" s="5" t="s">
        <v>244</v>
      </c>
      <c r="B62" s="63" t="s">
        <v>139</v>
      </c>
      <c r="C62" s="118" t="s">
        <v>372</v>
      </c>
      <c r="D62" s="16"/>
      <c r="E62" s="130">
        <f t="shared" si="9"/>
      </c>
      <c r="F62" s="138"/>
      <c r="G62" s="41"/>
      <c r="H62" s="61"/>
      <c r="I62" s="68"/>
      <c r="J62" s="85"/>
      <c r="K62" s="79"/>
      <c r="L62" s="16"/>
      <c r="M62" s="130">
        <f t="shared" si="11"/>
      </c>
      <c r="N62" s="130"/>
      <c r="O62" s="78"/>
      <c r="P62" s="74">
        <f t="shared" si="10"/>
      </c>
      <c r="R62" s="111">
        <f t="shared" si="3"/>
        <v>14</v>
      </c>
      <c r="S62" s="111">
        <f ca="1" t="shared" si="8"/>
      </c>
      <c r="T62" s="17">
        <f t="shared" si="6"/>
        <v>2</v>
      </c>
      <c r="U62" s="111">
        <f ca="1" t="shared" si="5"/>
        <v>0</v>
      </c>
    </row>
    <row r="63" spans="1:21" ht="12.75">
      <c r="A63" s="5" t="s">
        <v>258</v>
      </c>
      <c r="B63" s="63" t="s">
        <v>150</v>
      </c>
      <c r="C63" s="118" t="s">
        <v>372</v>
      </c>
      <c r="D63" s="16"/>
      <c r="E63" s="130">
        <f t="shared" si="9"/>
      </c>
      <c r="F63" s="138"/>
      <c r="G63" s="41"/>
      <c r="H63" s="61"/>
      <c r="I63" s="68"/>
      <c r="J63" s="85"/>
      <c r="K63" s="79"/>
      <c r="L63" s="16"/>
      <c r="M63" s="130">
        <f t="shared" si="11"/>
      </c>
      <c r="N63" s="130"/>
      <c r="O63" s="78"/>
      <c r="P63" s="74">
        <f t="shared" si="10"/>
      </c>
      <c r="R63" s="111">
        <f t="shared" si="3"/>
        <v>14</v>
      </c>
      <c r="S63" s="111">
        <f ca="1" t="shared" si="8"/>
      </c>
      <c r="T63" s="17">
        <f t="shared" si="6"/>
        <v>2</v>
      </c>
      <c r="U63" s="111">
        <f ca="1" t="shared" si="5"/>
        <v>0</v>
      </c>
    </row>
    <row r="64" spans="1:21" ht="12.75">
      <c r="A64" s="5" t="s">
        <v>245</v>
      </c>
      <c r="B64" s="63" t="s">
        <v>140</v>
      </c>
      <c r="C64" s="118" t="s">
        <v>372</v>
      </c>
      <c r="D64" s="16"/>
      <c r="E64" s="130">
        <f t="shared" si="9"/>
      </c>
      <c r="F64" s="138"/>
      <c r="G64" s="41"/>
      <c r="H64" s="61"/>
      <c r="I64" s="68"/>
      <c r="J64" s="85"/>
      <c r="K64" s="79"/>
      <c r="L64" s="16"/>
      <c r="M64" s="130">
        <f t="shared" si="11"/>
      </c>
      <c r="N64" s="130"/>
      <c r="O64" s="78"/>
      <c r="P64" s="74">
        <f t="shared" si="10"/>
      </c>
      <c r="R64" s="111">
        <f t="shared" si="3"/>
        <v>14</v>
      </c>
      <c r="S64" s="111">
        <f ca="1" t="shared" si="8"/>
      </c>
      <c r="T64" s="17">
        <f t="shared" si="6"/>
        <v>2</v>
      </c>
      <c r="U64" s="111">
        <f ca="1" t="shared" si="5"/>
        <v>0</v>
      </c>
    </row>
    <row r="65" spans="1:21" ht="12.75">
      <c r="A65" s="5" t="s">
        <v>259</v>
      </c>
      <c r="B65" s="63" t="s">
        <v>151</v>
      </c>
      <c r="C65" s="118" t="s">
        <v>372</v>
      </c>
      <c r="D65" s="16"/>
      <c r="E65" s="130">
        <f t="shared" si="9"/>
      </c>
      <c r="F65" s="138"/>
      <c r="G65" s="41"/>
      <c r="H65" s="61"/>
      <c r="I65" s="68"/>
      <c r="J65" s="85"/>
      <c r="K65" s="79"/>
      <c r="L65" s="16"/>
      <c r="M65" s="130">
        <f t="shared" si="11"/>
      </c>
      <c r="N65" s="130"/>
      <c r="O65" s="78"/>
      <c r="P65" s="74">
        <f t="shared" si="10"/>
      </c>
      <c r="R65" s="111">
        <f t="shared" si="3"/>
        <v>14</v>
      </c>
      <c r="S65" s="111">
        <f ca="1" t="shared" si="8"/>
      </c>
      <c r="T65" s="17">
        <f t="shared" si="6"/>
        <v>2</v>
      </c>
      <c r="U65" s="111">
        <f ca="1" t="shared" si="5"/>
        <v>0</v>
      </c>
    </row>
    <row r="66" spans="1:21" ht="12.75">
      <c r="A66" s="5" t="s">
        <v>246</v>
      </c>
      <c r="B66" s="63" t="s">
        <v>141</v>
      </c>
      <c r="C66" s="118" t="s">
        <v>372</v>
      </c>
      <c r="D66" s="16"/>
      <c r="E66" s="130">
        <f t="shared" si="9"/>
      </c>
      <c r="F66" s="138"/>
      <c r="G66" s="41"/>
      <c r="H66" s="61"/>
      <c r="I66" s="68"/>
      <c r="J66" s="85"/>
      <c r="K66" s="79"/>
      <c r="L66" s="16"/>
      <c r="M66" s="130">
        <f t="shared" si="11"/>
      </c>
      <c r="N66" s="130"/>
      <c r="O66" s="78"/>
      <c r="P66" s="74">
        <f t="shared" si="10"/>
      </c>
      <c r="R66" s="111">
        <f t="shared" si="3"/>
        <v>14</v>
      </c>
      <c r="S66" s="111">
        <f ca="1" t="shared" si="8"/>
      </c>
      <c r="T66" s="17">
        <f t="shared" si="6"/>
        <v>2</v>
      </c>
      <c r="U66" s="111">
        <f ca="1" t="shared" si="5"/>
        <v>0</v>
      </c>
    </row>
    <row r="67" spans="1:21" ht="12.75">
      <c r="A67" s="5" t="s">
        <v>260</v>
      </c>
      <c r="B67" s="63" t="s">
        <v>153</v>
      </c>
      <c r="C67" s="118" t="s">
        <v>372</v>
      </c>
      <c r="D67" s="16"/>
      <c r="E67" s="130">
        <f aca="true" t="shared" si="12" ref="E67:E98">IF(ISERROR(VLOOKUP(ROW()-2,R$1:S$65536,2,FALSE)),"",VLOOKUP(ROW()-2,R$1:S$65536,2,FALSE))</f>
      </c>
      <c r="F67" s="138"/>
      <c r="G67" s="41"/>
      <c r="H67" s="61"/>
      <c r="I67" s="68"/>
      <c r="J67" s="85"/>
      <c r="K67" s="79"/>
      <c r="L67" s="16"/>
      <c r="M67" s="130">
        <f t="shared" si="11"/>
      </c>
      <c r="N67" s="130"/>
      <c r="O67" s="78"/>
      <c r="P67" s="74">
        <f aca="true" t="shared" si="13" ref="P67:P98">IF(ISERROR(VLOOKUP(O67,J$1:K$65536,1,FALSE)),"","Déjà pris")</f>
      </c>
      <c r="R67" s="111">
        <f t="shared" si="3"/>
        <v>14</v>
      </c>
      <c r="S67" s="111">
        <f ca="1" t="shared" si="8"/>
      </c>
      <c r="T67" s="17">
        <f t="shared" si="6"/>
        <v>2</v>
      </c>
      <c r="U67" s="111">
        <f ca="1" t="shared" si="5"/>
        <v>0</v>
      </c>
    </row>
    <row r="68" spans="1:21" ht="12.75">
      <c r="A68" s="5" t="s">
        <v>261</v>
      </c>
      <c r="B68" s="63" t="s">
        <v>154</v>
      </c>
      <c r="C68" s="118" t="s">
        <v>372</v>
      </c>
      <c r="D68" s="16"/>
      <c r="E68" s="130">
        <f t="shared" si="12"/>
      </c>
      <c r="F68" s="138"/>
      <c r="G68" s="41"/>
      <c r="H68" s="61"/>
      <c r="I68" s="68"/>
      <c r="J68" s="85"/>
      <c r="K68" s="79"/>
      <c r="L68" s="16"/>
      <c r="M68" s="130">
        <f t="shared" si="11"/>
      </c>
      <c r="N68" s="130"/>
      <c r="O68" s="78"/>
      <c r="P68" s="74">
        <f t="shared" si="13"/>
      </c>
      <c r="R68" s="111">
        <f t="shared" si="3"/>
        <v>14</v>
      </c>
      <c r="S68" s="111">
        <f ca="1" t="shared" si="8"/>
      </c>
      <c r="T68" s="17">
        <f t="shared" si="6"/>
        <v>2</v>
      </c>
      <c r="U68" s="111">
        <f ca="1" t="shared" si="5"/>
        <v>0</v>
      </c>
    </row>
    <row r="69" spans="1:21" ht="12.75">
      <c r="A69" s="5" t="s">
        <v>247</v>
      </c>
      <c r="B69" s="63" t="s">
        <v>142</v>
      </c>
      <c r="C69" s="118" t="s">
        <v>372</v>
      </c>
      <c r="D69" s="16"/>
      <c r="E69" s="130">
        <f t="shared" si="12"/>
      </c>
      <c r="F69" s="138"/>
      <c r="G69" s="41"/>
      <c r="H69" s="61"/>
      <c r="I69" s="68"/>
      <c r="J69" s="85"/>
      <c r="K69" s="79"/>
      <c r="L69" s="16"/>
      <c r="M69" s="130">
        <f t="shared" si="11"/>
      </c>
      <c r="N69" s="130"/>
      <c r="O69" s="78"/>
      <c r="P69" s="74">
        <f t="shared" si="13"/>
      </c>
      <c r="R69" s="111">
        <f t="shared" si="3"/>
        <v>14</v>
      </c>
      <c r="S69" s="111">
        <f ca="1" t="shared" si="8"/>
      </c>
      <c r="T69" s="17">
        <f aca="true" t="shared" si="14" ref="T69:T114">IF(AND(ISTEXT(U69),U69&lt;&gt;""),T68+1,T68)</f>
        <v>2</v>
      </c>
      <c r="U69" s="111">
        <f ca="1" t="shared" si="5"/>
        <v>0</v>
      </c>
    </row>
    <row r="70" spans="1:21" ht="12.75">
      <c r="A70" s="5" t="s">
        <v>248</v>
      </c>
      <c r="B70" s="63" t="s">
        <v>143</v>
      </c>
      <c r="C70" s="118" t="s">
        <v>372</v>
      </c>
      <c r="D70" s="16"/>
      <c r="E70" s="130">
        <f t="shared" si="12"/>
      </c>
      <c r="F70" s="138"/>
      <c r="G70" s="41"/>
      <c r="H70" s="61"/>
      <c r="I70" s="68"/>
      <c r="J70" s="85"/>
      <c r="K70" s="79"/>
      <c r="L70" s="16"/>
      <c r="M70" s="130">
        <f t="shared" si="11"/>
      </c>
      <c r="N70" s="130"/>
      <c r="O70" s="78"/>
      <c r="P70" s="74">
        <f t="shared" si="13"/>
      </c>
      <c r="R70" s="111">
        <f t="shared" si="3"/>
        <v>14</v>
      </c>
      <c r="S70" s="111">
        <f ca="1" t="shared" si="8"/>
      </c>
      <c r="T70" s="17">
        <f t="shared" si="14"/>
        <v>2</v>
      </c>
      <c r="U70" s="111">
        <f ca="1" t="shared" si="5"/>
        <v>0</v>
      </c>
    </row>
    <row r="71" spans="1:21" ht="12.75">
      <c r="A71" s="5" t="s">
        <v>240</v>
      </c>
      <c r="B71" s="63" t="s">
        <v>135</v>
      </c>
      <c r="C71" s="118" t="s">
        <v>372</v>
      </c>
      <c r="D71" s="16"/>
      <c r="E71" s="130">
        <f t="shared" si="12"/>
      </c>
      <c r="F71" s="138"/>
      <c r="G71" s="41"/>
      <c r="H71" s="61"/>
      <c r="I71" s="68"/>
      <c r="J71" s="85"/>
      <c r="K71" s="79"/>
      <c r="L71" s="16"/>
      <c r="M71" s="130">
        <f t="shared" si="11"/>
      </c>
      <c r="N71" s="130"/>
      <c r="O71" s="78"/>
      <c r="P71" s="74">
        <f t="shared" si="13"/>
      </c>
      <c r="R71" s="111">
        <f t="shared" si="3"/>
        <v>14</v>
      </c>
      <c r="S71" s="111">
        <f ca="1" t="shared" si="8"/>
      </c>
      <c r="T71" s="17">
        <f t="shared" si="14"/>
        <v>2</v>
      </c>
      <c r="U71" s="111">
        <f ca="1" t="shared" si="5"/>
        <v>0</v>
      </c>
    </row>
    <row r="72" spans="1:21" ht="12.75">
      <c r="A72" s="5" t="s">
        <v>249</v>
      </c>
      <c r="B72" s="63" t="s">
        <v>144</v>
      </c>
      <c r="C72" s="117" t="s">
        <v>465</v>
      </c>
      <c r="D72" s="16"/>
      <c r="E72" s="130">
        <f t="shared" si="12"/>
      </c>
      <c r="F72" s="138"/>
      <c r="G72" s="41"/>
      <c r="H72" s="61"/>
      <c r="I72" s="68"/>
      <c r="J72" s="85"/>
      <c r="K72" s="79"/>
      <c r="L72" s="16"/>
      <c r="M72" s="130">
        <f t="shared" si="11"/>
      </c>
      <c r="N72" s="130"/>
      <c r="O72" s="78"/>
      <c r="P72" s="74">
        <f t="shared" si="13"/>
      </c>
      <c r="R72" s="111">
        <f t="shared" si="3"/>
        <v>15</v>
      </c>
      <c r="S72" s="111" t="str">
        <f ca="1" t="shared" si="8"/>
        <v>EFTA</v>
      </c>
      <c r="T72" s="17">
        <f t="shared" si="14"/>
        <v>2</v>
      </c>
      <c r="U72" s="111">
        <f ca="1" t="shared" si="5"/>
        <v>0</v>
      </c>
    </row>
    <row r="73" spans="1:21" ht="12.75">
      <c r="A73" s="63" t="s">
        <v>365</v>
      </c>
      <c r="B73" s="88" t="s">
        <v>366</v>
      </c>
      <c r="C73" s="117" t="s">
        <v>465</v>
      </c>
      <c r="D73" s="16"/>
      <c r="E73" s="130">
        <f t="shared" si="12"/>
      </c>
      <c r="F73" s="138"/>
      <c r="G73" s="41"/>
      <c r="H73" s="61"/>
      <c r="I73" s="68"/>
      <c r="J73" s="85"/>
      <c r="K73" s="79"/>
      <c r="L73" s="16"/>
      <c r="M73" s="130">
        <f t="shared" si="11"/>
      </c>
      <c r="N73" s="130"/>
      <c r="O73" s="78"/>
      <c r="P73" s="74">
        <f t="shared" si="13"/>
      </c>
      <c r="R73" s="111">
        <f aca="true" t="shared" si="15" ref="R73:R114">IF(S73="",R72,R72+1)</f>
        <v>15</v>
      </c>
      <c r="S73" s="111">
        <f ca="1" t="shared" si="8"/>
      </c>
      <c r="T73" s="17">
        <f t="shared" si="14"/>
        <v>2</v>
      </c>
      <c r="U73" s="111">
        <f aca="true" ca="1" t="shared" si="16" ref="U73:U114">IF(ISERROR(VLOOKUP(INDIRECT(ADDRESS(ROW(),11,,,)),OFFSET(INDIRECT(ADDRESS(3,11,,,)),0,0,ROW()-3,1),1,FALSE)),INDIRECT(ADDRESS(ROW(),11,,,)),"")</f>
        <v>0</v>
      </c>
    </row>
    <row r="74" spans="1:21" ht="12.75">
      <c r="A74" s="5" t="s">
        <v>250</v>
      </c>
      <c r="B74" s="63" t="s">
        <v>180</v>
      </c>
      <c r="C74" s="117" t="s">
        <v>465</v>
      </c>
      <c r="D74" s="16"/>
      <c r="E74" s="130">
        <f t="shared" si="12"/>
      </c>
      <c r="F74" s="138"/>
      <c r="G74" s="41"/>
      <c r="H74" s="61"/>
      <c r="I74" s="68"/>
      <c r="J74" s="85"/>
      <c r="K74" s="79"/>
      <c r="L74" s="16"/>
      <c r="M74" s="109"/>
      <c r="N74" s="109"/>
      <c r="O74" s="78"/>
      <c r="P74" s="74">
        <f t="shared" si="13"/>
      </c>
      <c r="R74" s="111">
        <f t="shared" si="15"/>
        <v>15</v>
      </c>
      <c r="S74" s="111">
        <f ca="1" t="shared" si="8"/>
      </c>
      <c r="T74" s="17">
        <f t="shared" si="14"/>
        <v>2</v>
      </c>
      <c r="U74" s="111">
        <f ca="1" t="shared" si="16"/>
        <v>0</v>
      </c>
    </row>
    <row r="75" spans="1:21" ht="12.75">
      <c r="A75" s="5" t="s">
        <v>252</v>
      </c>
      <c r="B75" s="63" t="s">
        <v>145</v>
      </c>
      <c r="C75" s="117" t="s">
        <v>407</v>
      </c>
      <c r="D75" s="16"/>
      <c r="E75" s="130">
        <f t="shared" si="12"/>
      </c>
      <c r="F75" s="138"/>
      <c r="G75" s="41"/>
      <c r="H75" s="61"/>
      <c r="I75" s="68"/>
      <c r="J75" s="85"/>
      <c r="K75" s="79"/>
      <c r="L75" s="16"/>
      <c r="M75" s="130">
        <f aca="true" t="shared" si="17" ref="M75:M102">IF(ISERROR(VLOOKUP(ROW()-2,T$1:U$65536,2,FALSE)),"",VLOOKUP(ROW()-2,T$1:U$65536,2,FALSE))</f>
      </c>
      <c r="N75" s="130"/>
      <c r="O75" s="78"/>
      <c r="P75" s="74">
        <f t="shared" si="13"/>
      </c>
      <c r="R75" s="111">
        <f t="shared" si="15"/>
        <v>15</v>
      </c>
      <c r="S75" s="111">
        <f ca="1" t="shared" si="8"/>
      </c>
      <c r="T75" s="17">
        <f t="shared" si="14"/>
        <v>2</v>
      </c>
      <c r="U75" s="111">
        <f ca="1" t="shared" si="16"/>
        <v>0</v>
      </c>
    </row>
    <row r="76" spans="1:21" ht="12.75">
      <c r="A76" s="5" t="s">
        <v>253</v>
      </c>
      <c r="B76" s="63" t="s">
        <v>146</v>
      </c>
      <c r="C76" s="118" t="s">
        <v>372</v>
      </c>
      <c r="D76" s="16"/>
      <c r="E76" s="130">
        <f t="shared" si="12"/>
      </c>
      <c r="F76" s="138"/>
      <c r="G76" s="41"/>
      <c r="H76" s="61"/>
      <c r="I76" s="68"/>
      <c r="J76" s="85"/>
      <c r="K76" s="79"/>
      <c r="L76" s="16"/>
      <c r="M76" s="130">
        <f t="shared" si="17"/>
      </c>
      <c r="N76" s="130"/>
      <c r="O76" s="78"/>
      <c r="P76" s="74">
        <f t="shared" si="13"/>
      </c>
      <c r="R76" s="111">
        <f t="shared" si="15"/>
        <v>15</v>
      </c>
      <c r="S76" s="111">
        <f ca="1" t="shared" si="8"/>
      </c>
      <c r="T76" s="17">
        <f t="shared" si="14"/>
        <v>2</v>
      </c>
      <c r="U76" s="111">
        <f ca="1" t="shared" si="16"/>
        <v>0</v>
      </c>
    </row>
    <row r="77" spans="1:21" ht="12.75">
      <c r="A77" s="63" t="s">
        <v>353</v>
      </c>
      <c r="B77" s="88" t="s">
        <v>354</v>
      </c>
      <c r="C77" s="117" t="s">
        <v>407</v>
      </c>
      <c r="D77" s="16"/>
      <c r="E77" s="130">
        <f t="shared" si="12"/>
      </c>
      <c r="F77" s="138"/>
      <c r="G77" s="41"/>
      <c r="H77" s="61"/>
      <c r="I77" s="68"/>
      <c r="J77" s="85"/>
      <c r="K77" s="79"/>
      <c r="L77" s="16"/>
      <c r="M77" s="130">
        <f t="shared" si="17"/>
      </c>
      <c r="N77" s="130"/>
      <c r="O77" s="78"/>
      <c r="P77" s="74">
        <f t="shared" si="13"/>
      </c>
      <c r="R77" s="111">
        <f t="shared" si="15"/>
        <v>15</v>
      </c>
      <c r="S77" s="111">
        <f ca="1" t="shared" si="8"/>
      </c>
      <c r="T77" s="17">
        <f t="shared" si="14"/>
        <v>2</v>
      </c>
      <c r="U77" s="111">
        <f ca="1" t="shared" si="16"/>
        <v>0</v>
      </c>
    </row>
    <row r="78" spans="1:21" ht="12.75">
      <c r="A78" s="5" t="s">
        <v>254</v>
      </c>
      <c r="B78" s="63" t="s">
        <v>147</v>
      </c>
      <c r="C78" s="117" t="s">
        <v>407</v>
      </c>
      <c r="D78" s="16"/>
      <c r="E78" s="130">
        <f t="shared" si="12"/>
      </c>
      <c r="F78" s="138"/>
      <c r="G78" s="41"/>
      <c r="H78" s="61"/>
      <c r="I78" s="68"/>
      <c r="J78" s="85"/>
      <c r="K78" s="79"/>
      <c r="L78" s="16"/>
      <c r="M78" s="130">
        <f t="shared" si="17"/>
      </c>
      <c r="N78" s="130"/>
      <c r="O78" s="78"/>
      <c r="P78" s="74">
        <f t="shared" si="13"/>
      </c>
      <c r="R78" s="111">
        <f t="shared" si="15"/>
        <v>15</v>
      </c>
      <c r="S78" s="111">
        <f ca="1" t="shared" si="8"/>
      </c>
      <c r="T78" s="17">
        <f t="shared" si="14"/>
        <v>2</v>
      </c>
      <c r="U78" s="111">
        <f ca="1" t="shared" si="16"/>
        <v>0</v>
      </c>
    </row>
    <row r="79" spans="1:21" ht="12.75">
      <c r="A79" s="5" t="s">
        <v>430</v>
      </c>
      <c r="B79" s="63" t="s">
        <v>152</v>
      </c>
      <c r="C79" s="118" t="s">
        <v>372</v>
      </c>
      <c r="D79" s="16"/>
      <c r="E79" s="130">
        <f t="shared" si="12"/>
      </c>
      <c r="F79" s="138"/>
      <c r="G79" s="41"/>
      <c r="H79" s="61"/>
      <c r="I79" s="68"/>
      <c r="J79" s="85"/>
      <c r="K79" s="79"/>
      <c r="L79" s="16"/>
      <c r="M79" s="130">
        <f t="shared" si="17"/>
      </c>
      <c r="N79" s="130"/>
      <c r="O79" s="78"/>
      <c r="P79" s="74">
        <f t="shared" si="13"/>
      </c>
      <c r="R79" s="111">
        <f t="shared" si="15"/>
        <v>15</v>
      </c>
      <c r="S79" s="111">
        <f ca="1" t="shared" si="8"/>
      </c>
      <c r="T79" s="17">
        <f t="shared" si="14"/>
        <v>2</v>
      </c>
      <c r="U79" s="111">
        <f ca="1" t="shared" si="16"/>
        <v>0</v>
      </c>
    </row>
    <row r="80" spans="1:21" ht="12.75">
      <c r="A80" s="5" t="s">
        <v>265</v>
      </c>
      <c r="B80" s="63" t="s">
        <v>158</v>
      </c>
      <c r="C80" s="118" t="s">
        <v>407</v>
      </c>
      <c r="D80" s="16"/>
      <c r="E80" s="130">
        <f t="shared" si="12"/>
      </c>
      <c r="F80" s="138"/>
      <c r="G80" s="41"/>
      <c r="H80" s="61"/>
      <c r="I80" s="68"/>
      <c r="J80" s="85"/>
      <c r="K80" s="79"/>
      <c r="L80" s="16"/>
      <c r="M80" s="130">
        <f t="shared" si="17"/>
      </c>
      <c r="N80" s="130"/>
      <c r="O80" s="78"/>
      <c r="P80" s="74">
        <f t="shared" si="13"/>
      </c>
      <c r="R80" s="111">
        <f t="shared" si="15"/>
        <v>15</v>
      </c>
      <c r="S80" s="111">
        <f ca="1" t="shared" si="8"/>
      </c>
      <c r="T80" s="17">
        <f t="shared" si="14"/>
        <v>2</v>
      </c>
      <c r="U80" s="111">
        <f ca="1" t="shared" si="16"/>
        <v>0</v>
      </c>
    </row>
    <row r="81" spans="1:21" ht="12.75">
      <c r="A81" s="5" t="s">
        <v>344</v>
      </c>
      <c r="B81" s="88" t="s">
        <v>345</v>
      </c>
      <c r="C81" s="117" t="s">
        <v>407</v>
      </c>
      <c r="D81" s="16"/>
      <c r="E81" s="130">
        <f t="shared" si="12"/>
      </c>
      <c r="F81" s="138"/>
      <c r="G81" s="41"/>
      <c r="H81" s="61"/>
      <c r="I81" s="68"/>
      <c r="J81" s="85"/>
      <c r="K81" s="79"/>
      <c r="L81" s="16"/>
      <c r="M81" s="130">
        <f t="shared" si="17"/>
      </c>
      <c r="N81" s="130"/>
      <c r="O81" s="78"/>
      <c r="P81" s="74">
        <f t="shared" si="13"/>
      </c>
      <c r="R81" s="111">
        <f t="shared" si="15"/>
        <v>15</v>
      </c>
      <c r="S81" s="111">
        <f ca="1" t="shared" si="8"/>
      </c>
      <c r="T81" s="17">
        <f t="shared" si="14"/>
        <v>2</v>
      </c>
      <c r="U81" s="111">
        <f ca="1" t="shared" si="16"/>
        <v>0</v>
      </c>
    </row>
    <row r="82" spans="1:21" ht="12.75">
      <c r="A82" s="5" t="s">
        <v>329</v>
      </c>
      <c r="B82" s="88" t="s">
        <v>330</v>
      </c>
      <c r="C82" s="117" t="s">
        <v>407</v>
      </c>
      <c r="D82" s="16"/>
      <c r="E82" s="130">
        <f t="shared" si="12"/>
      </c>
      <c r="F82" s="138"/>
      <c r="G82" s="41"/>
      <c r="H82" s="61"/>
      <c r="I82" s="68"/>
      <c r="J82" s="85"/>
      <c r="K82" s="79"/>
      <c r="L82" s="16"/>
      <c r="M82" s="130">
        <f t="shared" si="17"/>
      </c>
      <c r="N82" s="130"/>
      <c r="O82" s="78"/>
      <c r="P82" s="74">
        <f t="shared" si="13"/>
      </c>
      <c r="R82" s="111">
        <f t="shared" si="15"/>
        <v>15</v>
      </c>
      <c r="S82" s="111">
        <f ca="1" t="shared" si="8"/>
      </c>
      <c r="T82" s="17">
        <f t="shared" si="14"/>
        <v>2</v>
      </c>
      <c r="U82" s="111">
        <f ca="1" t="shared" si="16"/>
        <v>0</v>
      </c>
    </row>
    <row r="83" spans="1:21" ht="12.75">
      <c r="A83" s="5" t="s">
        <v>251</v>
      </c>
      <c r="B83" s="63" t="s">
        <v>181</v>
      </c>
      <c r="C83" s="117" t="s">
        <v>407</v>
      </c>
      <c r="D83" s="16"/>
      <c r="E83" s="130">
        <f t="shared" si="12"/>
      </c>
      <c r="F83" s="138"/>
      <c r="G83" s="41"/>
      <c r="H83" s="61"/>
      <c r="I83" s="68"/>
      <c r="J83" s="85"/>
      <c r="K83" s="79"/>
      <c r="L83" s="16"/>
      <c r="M83" s="130">
        <f t="shared" si="17"/>
      </c>
      <c r="N83" s="130"/>
      <c r="O83" s="78"/>
      <c r="P83" s="74">
        <f t="shared" si="13"/>
      </c>
      <c r="R83" s="111">
        <f t="shared" si="15"/>
        <v>15</v>
      </c>
      <c r="S83" s="111">
        <f ca="1" t="shared" si="8"/>
      </c>
      <c r="T83" s="17">
        <f t="shared" si="14"/>
        <v>2</v>
      </c>
      <c r="U83" s="111">
        <f ca="1" t="shared" si="16"/>
        <v>0</v>
      </c>
    </row>
    <row r="84" spans="1:21" ht="12.75">
      <c r="A84" s="5" t="s">
        <v>331</v>
      </c>
      <c r="B84" s="88" t="s">
        <v>332</v>
      </c>
      <c r="C84" s="118" t="s">
        <v>407</v>
      </c>
      <c r="D84" s="16"/>
      <c r="E84" s="130">
        <f t="shared" si="12"/>
      </c>
      <c r="F84" s="138"/>
      <c r="G84" s="41"/>
      <c r="H84" s="61"/>
      <c r="I84" s="68"/>
      <c r="J84" s="85"/>
      <c r="K84" s="79"/>
      <c r="L84" s="16"/>
      <c r="M84" s="130">
        <f t="shared" si="17"/>
      </c>
      <c r="N84" s="130"/>
      <c r="O84" s="78"/>
      <c r="P84" s="74">
        <f t="shared" si="13"/>
      </c>
      <c r="R84" s="111">
        <f t="shared" si="15"/>
        <v>15</v>
      </c>
      <c r="S84" s="111">
        <f ca="1" t="shared" si="8"/>
      </c>
      <c r="T84" s="17">
        <f t="shared" si="14"/>
        <v>2</v>
      </c>
      <c r="U84" s="111">
        <f ca="1" t="shared" si="16"/>
        <v>0</v>
      </c>
    </row>
    <row r="85" spans="1:21" ht="12.75">
      <c r="A85" s="5" t="s">
        <v>333</v>
      </c>
      <c r="B85" s="88" t="s">
        <v>358</v>
      </c>
      <c r="C85" s="118" t="s">
        <v>407</v>
      </c>
      <c r="D85" s="16"/>
      <c r="E85" s="130">
        <f t="shared" si="12"/>
      </c>
      <c r="F85" s="138"/>
      <c r="G85" s="41"/>
      <c r="H85" s="61"/>
      <c r="I85" s="68"/>
      <c r="J85" s="85"/>
      <c r="K85" s="79"/>
      <c r="L85" s="16"/>
      <c r="M85" s="130">
        <f t="shared" si="17"/>
      </c>
      <c r="N85" s="130"/>
      <c r="O85" s="78"/>
      <c r="P85" s="74">
        <f t="shared" si="13"/>
      </c>
      <c r="R85" s="111">
        <f t="shared" si="15"/>
        <v>15</v>
      </c>
      <c r="S85" s="111">
        <f ca="1" t="shared" si="8"/>
      </c>
      <c r="T85" s="17">
        <f t="shared" si="14"/>
        <v>2</v>
      </c>
      <c r="U85" s="111">
        <f ca="1" t="shared" si="16"/>
        <v>0</v>
      </c>
    </row>
    <row r="86" spans="1:21" ht="12.75">
      <c r="A86" s="5" t="s">
        <v>266</v>
      </c>
      <c r="B86" s="63" t="s">
        <v>159</v>
      </c>
      <c r="C86" s="118" t="s">
        <v>407</v>
      </c>
      <c r="D86" s="16"/>
      <c r="E86" s="130">
        <f t="shared" si="12"/>
      </c>
      <c r="F86" s="138"/>
      <c r="G86" s="41"/>
      <c r="H86" s="61"/>
      <c r="I86" s="68"/>
      <c r="J86" s="85"/>
      <c r="K86" s="79"/>
      <c r="L86" s="16"/>
      <c r="M86" s="130">
        <f t="shared" si="17"/>
      </c>
      <c r="N86" s="130"/>
      <c r="O86" s="78"/>
      <c r="P86" s="74">
        <f t="shared" si="13"/>
      </c>
      <c r="R86" s="111">
        <f t="shared" si="15"/>
        <v>15</v>
      </c>
      <c r="S86" s="111">
        <f ca="1" t="shared" si="8"/>
      </c>
      <c r="T86" s="17">
        <f t="shared" si="14"/>
        <v>2</v>
      </c>
      <c r="U86" s="111">
        <f ca="1" t="shared" si="16"/>
        <v>0</v>
      </c>
    </row>
    <row r="87" spans="1:21" ht="12.75">
      <c r="A87" s="5" t="s">
        <v>346</v>
      </c>
      <c r="B87" s="88" t="s">
        <v>347</v>
      </c>
      <c r="C87" s="118" t="s">
        <v>407</v>
      </c>
      <c r="D87" s="16"/>
      <c r="E87" s="130">
        <f t="shared" si="12"/>
      </c>
      <c r="F87" s="138"/>
      <c r="G87" s="41"/>
      <c r="H87" s="61"/>
      <c r="I87" s="68"/>
      <c r="J87" s="85"/>
      <c r="K87" s="79"/>
      <c r="L87" s="16"/>
      <c r="M87" s="130">
        <f t="shared" si="17"/>
      </c>
      <c r="N87" s="130"/>
      <c r="O87" s="78"/>
      <c r="P87" s="74">
        <f t="shared" si="13"/>
      </c>
      <c r="R87" s="111">
        <f t="shared" si="15"/>
        <v>15</v>
      </c>
      <c r="S87" s="111">
        <f ca="1" t="shared" si="8"/>
      </c>
      <c r="T87" s="17">
        <f t="shared" si="14"/>
        <v>2</v>
      </c>
      <c r="U87" s="111">
        <f ca="1" t="shared" si="16"/>
        <v>0</v>
      </c>
    </row>
    <row r="88" spans="1:21" ht="12.75">
      <c r="A88" s="5" t="s">
        <v>348</v>
      </c>
      <c r="B88" s="88" t="s">
        <v>349</v>
      </c>
      <c r="C88" s="118" t="s">
        <v>407</v>
      </c>
      <c r="D88" s="16"/>
      <c r="E88" s="130">
        <f t="shared" si="12"/>
      </c>
      <c r="F88" s="138"/>
      <c r="G88" s="41"/>
      <c r="H88" s="61"/>
      <c r="I88" s="68"/>
      <c r="J88" s="85"/>
      <c r="K88" s="79"/>
      <c r="L88" s="16"/>
      <c r="M88" s="130">
        <f t="shared" si="17"/>
      </c>
      <c r="N88" s="130"/>
      <c r="O88" s="78"/>
      <c r="P88" s="74">
        <f t="shared" si="13"/>
      </c>
      <c r="R88" s="111">
        <f t="shared" si="15"/>
        <v>15</v>
      </c>
      <c r="S88" s="111">
        <f ca="1" t="shared" si="8"/>
      </c>
      <c r="T88" s="17">
        <f t="shared" si="14"/>
        <v>2</v>
      </c>
      <c r="U88" s="111">
        <f ca="1" t="shared" si="16"/>
        <v>0</v>
      </c>
    </row>
    <row r="89" spans="1:21" ht="12.75">
      <c r="A89" s="5" t="s">
        <v>350</v>
      </c>
      <c r="B89" s="88" t="s">
        <v>351</v>
      </c>
      <c r="C89" s="118" t="s">
        <v>407</v>
      </c>
      <c r="D89" s="16"/>
      <c r="E89" s="130">
        <f t="shared" si="12"/>
      </c>
      <c r="F89" s="138"/>
      <c r="G89" s="41"/>
      <c r="H89" s="61"/>
      <c r="I89" s="68"/>
      <c r="J89" s="85"/>
      <c r="K89" s="79"/>
      <c r="L89" s="16"/>
      <c r="M89" s="130">
        <f t="shared" si="17"/>
      </c>
      <c r="N89" s="130"/>
      <c r="O89" s="78"/>
      <c r="P89" s="74">
        <f t="shared" si="13"/>
      </c>
      <c r="R89" s="111">
        <f t="shared" si="15"/>
        <v>15</v>
      </c>
      <c r="S89" s="111">
        <f ca="1" t="shared" si="8"/>
      </c>
      <c r="T89" s="17">
        <f t="shared" si="14"/>
        <v>2</v>
      </c>
      <c r="U89" s="111">
        <f ca="1" t="shared" si="16"/>
        <v>0</v>
      </c>
    </row>
    <row r="90" spans="1:21" ht="12.75">
      <c r="A90" s="5" t="s">
        <v>268</v>
      </c>
      <c r="B90" s="65" t="s">
        <v>287</v>
      </c>
      <c r="C90" s="118" t="s">
        <v>407</v>
      </c>
      <c r="D90" s="16"/>
      <c r="E90" s="130">
        <f t="shared" si="12"/>
      </c>
      <c r="F90" s="138"/>
      <c r="G90" s="41"/>
      <c r="H90" s="61"/>
      <c r="I90" s="68"/>
      <c r="J90" s="85"/>
      <c r="K90" s="79"/>
      <c r="L90" s="16"/>
      <c r="M90" s="130">
        <f t="shared" si="17"/>
      </c>
      <c r="N90" s="130"/>
      <c r="O90" s="78"/>
      <c r="P90" s="74">
        <f t="shared" si="13"/>
      </c>
      <c r="R90" s="111">
        <f t="shared" si="15"/>
        <v>15</v>
      </c>
      <c r="S90" s="111">
        <f ca="1" t="shared" si="8"/>
      </c>
      <c r="T90" s="17">
        <f t="shared" si="14"/>
        <v>2</v>
      </c>
      <c r="U90" s="111">
        <f ca="1" t="shared" si="16"/>
        <v>0</v>
      </c>
    </row>
    <row r="91" spans="1:21" ht="12.75">
      <c r="A91" s="5" t="s">
        <v>267</v>
      </c>
      <c r="B91" s="63" t="s">
        <v>161</v>
      </c>
      <c r="C91" s="118" t="s">
        <v>407</v>
      </c>
      <c r="D91" s="16"/>
      <c r="E91" s="130">
        <f t="shared" si="12"/>
      </c>
      <c r="F91" s="138"/>
      <c r="G91" s="41"/>
      <c r="H91" s="61"/>
      <c r="I91" s="68"/>
      <c r="J91" s="85"/>
      <c r="K91" s="79"/>
      <c r="L91" s="16"/>
      <c r="M91" s="130">
        <f t="shared" si="17"/>
      </c>
      <c r="N91" s="130"/>
      <c r="O91" s="78"/>
      <c r="P91" s="74">
        <f t="shared" si="13"/>
      </c>
      <c r="R91" s="111">
        <f t="shared" si="15"/>
        <v>15</v>
      </c>
      <c r="S91" s="111">
        <f ca="1" t="shared" si="8"/>
      </c>
      <c r="T91" s="17">
        <f t="shared" si="14"/>
        <v>2</v>
      </c>
      <c r="U91" s="111">
        <f ca="1" t="shared" si="16"/>
        <v>0</v>
      </c>
    </row>
    <row r="92" spans="1:21" ht="12.75">
      <c r="A92" s="5" t="s">
        <v>334</v>
      </c>
      <c r="B92" s="88" t="s">
        <v>335</v>
      </c>
      <c r="C92" s="118" t="s">
        <v>407</v>
      </c>
      <c r="D92" s="16"/>
      <c r="E92" s="130">
        <f t="shared" si="12"/>
      </c>
      <c r="F92" s="138"/>
      <c r="G92" s="41"/>
      <c r="H92" s="61"/>
      <c r="I92" s="68"/>
      <c r="J92" s="85"/>
      <c r="K92" s="79"/>
      <c r="L92" s="16"/>
      <c r="M92" s="130">
        <f t="shared" si="17"/>
      </c>
      <c r="N92" s="130"/>
      <c r="O92" s="78"/>
      <c r="P92" s="74">
        <f t="shared" si="13"/>
      </c>
      <c r="R92" s="111">
        <f t="shared" si="15"/>
        <v>15</v>
      </c>
      <c r="S92" s="111">
        <f ca="1" t="shared" si="8"/>
      </c>
      <c r="T92" s="17">
        <f t="shared" si="14"/>
        <v>2</v>
      </c>
      <c r="U92" s="111">
        <f ca="1" t="shared" si="16"/>
        <v>0</v>
      </c>
    </row>
    <row r="93" spans="1:21" ht="12.75">
      <c r="A93" s="5" t="s">
        <v>317</v>
      </c>
      <c r="B93" s="64" t="s">
        <v>318</v>
      </c>
      <c r="C93" s="117" t="s">
        <v>466</v>
      </c>
      <c r="D93" s="16"/>
      <c r="E93" s="130">
        <f t="shared" si="12"/>
      </c>
      <c r="F93" s="138"/>
      <c r="G93" s="41"/>
      <c r="H93" s="61"/>
      <c r="I93" s="68"/>
      <c r="J93" s="85"/>
      <c r="K93" s="79"/>
      <c r="L93" s="16"/>
      <c r="M93" s="130">
        <f t="shared" si="17"/>
      </c>
      <c r="N93" s="130"/>
      <c r="O93" s="78"/>
      <c r="P93" s="74">
        <f t="shared" si="13"/>
      </c>
      <c r="R93" s="111">
        <f t="shared" si="15"/>
        <v>16</v>
      </c>
      <c r="S93" s="111" t="str">
        <f ca="1" t="shared" si="8"/>
        <v>NorthAfr</v>
      </c>
      <c r="T93" s="17">
        <f t="shared" si="14"/>
        <v>2</v>
      </c>
      <c r="U93" s="111">
        <f ca="1" t="shared" si="16"/>
        <v>0</v>
      </c>
    </row>
    <row r="94" spans="1:21" ht="12.75">
      <c r="A94" s="5" t="s">
        <v>269</v>
      </c>
      <c r="B94" s="63" t="s">
        <v>162</v>
      </c>
      <c r="C94" s="117" t="s">
        <v>466</v>
      </c>
      <c r="D94" s="16"/>
      <c r="E94" s="130">
        <f t="shared" si="12"/>
      </c>
      <c r="F94" s="138"/>
      <c r="G94" s="41"/>
      <c r="H94" s="61"/>
      <c r="I94" s="68"/>
      <c r="J94" s="85"/>
      <c r="K94" s="79"/>
      <c r="L94" s="16"/>
      <c r="M94" s="130">
        <f t="shared" si="17"/>
      </c>
      <c r="N94" s="130"/>
      <c r="O94" s="78"/>
      <c r="P94" s="74">
        <f t="shared" si="13"/>
      </c>
      <c r="R94" s="111">
        <f t="shared" si="15"/>
        <v>16</v>
      </c>
      <c r="S94" s="111">
        <f ca="1" t="shared" si="8"/>
      </c>
      <c r="T94" s="17">
        <f t="shared" si="14"/>
        <v>2</v>
      </c>
      <c r="U94" s="111">
        <f ca="1" t="shared" si="16"/>
        <v>0</v>
      </c>
    </row>
    <row r="95" spans="1:21" ht="12.75">
      <c r="A95" s="5" t="s">
        <v>270</v>
      </c>
      <c r="B95" s="63" t="s">
        <v>194</v>
      </c>
      <c r="C95" s="117" t="s">
        <v>466</v>
      </c>
      <c r="D95" s="16"/>
      <c r="E95" s="130">
        <f t="shared" si="12"/>
      </c>
      <c r="F95" s="138"/>
      <c r="G95" s="41"/>
      <c r="H95" s="61"/>
      <c r="I95" s="68"/>
      <c r="J95" s="85"/>
      <c r="K95" s="79"/>
      <c r="L95" s="16"/>
      <c r="M95" s="130">
        <f t="shared" si="17"/>
      </c>
      <c r="N95" s="130"/>
      <c r="O95" s="78"/>
      <c r="P95" s="74">
        <f t="shared" si="13"/>
      </c>
      <c r="R95" s="111">
        <f t="shared" si="15"/>
        <v>16</v>
      </c>
      <c r="S95" s="111">
        <f ca="1" t="shared" si="8"/>
      </c>
      <c r="T95" s="17">
        <f t="shared" si="14"/>
        <v>2</v>
      </c>
      <c r="U95" s="111">
        <f ca="1" t="shared" si="16"/>
        <v>0</v>
      </c>
    </row>
    <row r="96" spans="1:21" ht="12.75">
      <c r="A96" s="5" t="s">
        <v>271</v>
      </c>
      <c r="B96" s="63" t="s">
        <v>163</v>
      </c>
      <c r="C96" s="117" t="s">
        <v>466</v>
      </c>
      <c r="D96" s="16"/>
      <c r="E96" s="130">
        <f t="shared" si="12"/>
      </c>
      <c r="F96" s="138"/>
      <c r="G96" s="41"/>
      <c r="H96" s="61"/>
      <c r="I96" s="68"/>
      <c r="J96" s="85"/>
      <c r="K96" s="79"/>
      <c r="L96" s="16"/>
      <c r="M96" s="130">
        <f t="shared" si="17"/>
      </c>
      <c r="N96" s="130"/>
      <c r="O96" s="78"/>
      <c r="P96" s="74">
        <f t="shared" si="13"/>
      </c>
      <c r="R96" s="111">
        <f t="shared" si="15"/>
        <v>16</v>
      </c>
      <c r="S96" s="111">
        <f ca="1" t="shared" si="8"/>
      </c>
      <c r="T96" s="17">
        <f t="shared" si="14"/>
        <v>2</v>
      </c>
      <c r="U96" s="111">
        <f ca="1" t="shared" si="16"/>
        <v>0</v>
      </c>
    </row>
    <row r="97" spans="1:21" ht="12.75">
      <c r="A97" s="5" t="s">
        <v>282</v>
      </c>
      <c r="B97" s="65" t="s">
        <v>289</v>
      </c>
      <c r="C97" s="117" t="s">
        <v>467</v>
      </c>
      <c r="D97" s="16"/>
      <c r="E97" s="130">
        <f t="shared" si="12"/>
      </c>
      <c r="F97" s="138"/>
      <c r="G97" s="41"/>
      <c r="H97" s="61"/>
      <c r="I97" s="68"/>
      <c r="J97" s="85"/>
      <c r="K97" s="79"/>
      <c r="L97" s="16"/>
      <c r="M97" s="130">
        <f t="shared" si="17"/>
      </c>
      <c r="N97" s="130"/>
      <c r="O97" s="78"/>
      <c r="P97" s="74">
        <f t="shared" si="13"/>
      </c>
      <c r="R97" s="111">
        <f t="shared" si="15"/>
        <v>17</v>
      </c>
      <c r="S97" s="111" t="str">
        <f ca="1" t="shared" si="8"/>
        <v>RoAfrica</v>
      </c>
      <c r="T97" s="17">
        <f t="shared" si="14"/>
        <v>2</v>
      </c>
      <c r="U97" s="111">
        <f ca="1" t="shared" si="16"/>
        <v>0</v>
      </c>
    </row>
    <row r="98" spans="1:23" s="14" customFormat="1" ht="12.75">
      <c r="A98" s="5" t="s">
        <v>319</v>
      </c>
      <c r="B98" s="64" t="s">
        <v>320</v>
      </c>
      <c r="C98" s="117" t="s">
        <v>467</v>
      </c>
      <c r="E98" s="130">
        <f t="shared" si="12"/>
      </c>
      <c r="F98" s="138"/>
      <c r="G98" s="31"/>
      <c r="H98" s="66"/>
      <c r="I98" s="32"/>
      <c r="J98" s="86"/>
      <c r="K98" s="80"/>
      <c r="M98" s="130">
        <f t="shared" si="17"/>
      </c>
      <c r="N98" s="130"/>
      <c r="O98" s="78"/>
      <c r="P98" s="74">
        <f t="shared" si="13"/>
      </c>
      <c r="Q98" s="96"/>
      <c r="R98" s="111">
        <f t="shared" si="15"/>
        <v>17</v>
      </c>
      <c r="S98" s="111">
        <f ca="1" t="shared" si="8"/>
      </c>
      <c r="T98" s="17">
        <f t="shared" si="14"/>
        <v>2</v>
      </c>
      <c r="U98" s="111">
        <f ca="1" t="shared" si="16"/>
        <v>0</v>
      </c>
      <c r="V98" s="110"/>
      <c r="W98" s="110"/>
    </row>
    <row r="99" spans="1:23" s="14" customFormat="1" ht="12.75">
      <c r="A99" s="5" t="s">
        <v>336</v>
      </c>
      <c r="B99" s="88" t="s">
        <v>337</v>
      </c>
      <c r="C99" s="117" t="s">
        <v>467</v>
      </c>
      <c r="E99" s="130">
        <f aca="true" t="shared" si="18" ref="E99:E114">IF(ISERROR(VLOOKUP(ROW()-2,R$1:S$65536,2,FALSE)),"",VLOOKUP(ROW()-2,R$1:S$65536,2,FALSE))</f>
      </c>
      <c r="F99" s="138"/>
      <c r="G99" s="31"/>
      <c r="H99" s="66"/>
      <c r="I99" s="32"/>
      <c r="J99" s="86"/>
      <c r="K99" s="80"/>
      <c r="M99" s="130">
        <f t="shared" si="17"/>
      </c>
      <c r="N99" s="130"/>
      <c r="O99" s="78"/>
      <c r="P99" s="74">
        <f aca="true" t="shared" si="19" ref="P99:P114">IF(ISERROR(VLOOKUP(O99,J$1:K$65536,1,FALSE)),"","Déjà pris")</f>
      </c>
      <c r="Q99" s="96"/>
      <c r="R99" s="111">
        <f t="shared" si="15"/>
        <v>17</v>
      </c>
      <c r="S99" s="111">
        <f ca="1" t="shared" si="8"/>
      </c>
      <c r="T99" s="17">
        <f t="shared" si="14"/>
        <v>2</v>
      </c>
      <c r="U99" s="111">
        <f ca="1" t="shared" si="16"/>
        <v>0</v>
      </c>
      <c r="V99" s="110"/>
      <c r="W99" s="110"/>
    </row>
    <row r="100" spans="1:23" s="14" customFormat="1" ht="12.75">
      <c r="A100" s="5" t="s">
        <v>338</v>
      </c>
      <c r="B100" s="88" t="s">
        <v>339</v>
      </c>
      <c r="C100" s="117" t="s">
        <v>467</v>
      </c>
      <c r="E100" s="130">
        <f t="shared" si="18"/>
      </c>
      <c r="F100" s="138"/>
      <c r="G100" s="31"/>
      <c r="H100" s="66"/>
      <c r="I100" s="32"/>
      <c r="J100" s="86"/>
      <c r="K100" s="80"/>
      <c r="M100" s="130">
        <f t="shared" si="17"/>
      </c>
      <c r="N100" s="130"/>
      <c r="O100" s="78"/>
      <c r="P100" s="74">
        <f t="shared" si="19"/>
      </c>
      <c r="Q100" s="96"/>
      <c r="R100" s="111">
        <f t="shared" si="15"/>
        <v>17</v>
      </c>
      <c r="S100" s="111">
        <f ca="1" t="shared" si="8"/>
      </c>
      <c r="T100" s="17">
        <f t="shared" si="14"/>
        <v>2</v>
      </c>
      <c r="U100" s="111">
        <f ca="1" t="shared" si="16"/>
        <v>0</v>
      </c>
      <c r="V100" s="110"/>
      <c r="W100" s="110"/>
    </row>
    <row r="101" spans="1:23" s="14" customFormat="1" ht="12.75">
      <c r="A101" s="5" t="s">
        <v>340</v>
      </c>
      <c r="B101" s="88" t="s">
        <v>341</v>
      </c>
      <c r="C101" s="117" t="s">
        <v>467</v>
      </c>
      <c r="E101" s="130">
        <f t="shared" si="18"/>
      </c>
      <c r="F101" s="138"/>
      <c r="G101" s="31"/>
      <c r="H101" s="66"/>
      <c r="I101" s="32"/>
      <c r="J101" s="86"/>
      <c r="K101" s="80"/>
      <c r="M101" s="130">
        <f t="shared" si="17"/>
      </c>
      <c r="N101" s="130"/>
      <c r="O101" s="78"/>
      <c r="P101" s="74">
        <f t="shared" si="19"/>
      </c>
      <c r="Q101" s="96"/>
      <c r="R101" s="111">
        <f t="shared" si="15"/>
        <v>17</v>
      </c>
      <c r="S101" s="111">
        <f ca="1" t="shared" si="8"/>
      </c>
      <c r="T101" s="17">
        <f t="shared" si="14"/>
        <v>2</v>
      </c>
      <c r="U101" s="111">
        <f ca="1" t="shared" si="16"/>
        <v>0</v>
      </c>
      <c r="V101" s="110"/>
      <c r="W101" s="110"/>
    </row>
    <row r="102" spans="1:23" s="14" customFormat="1" ht="12.75">
      <c r="A102" s="5" t="s">
        <v>370</v>
      </c>
      <c r="B102" s="88" t="s">
        <v>371</v>
      </c>
      <c r="C102" s="117" t="s">
        <v>467</v>
      </c>
      <c r="E102" s="130">
        <f t="shared" si="18"/>
      </c>
      <c r="F102" s="138"/>
      <c r="G102" s="31"/>
      <c r="H102" s="66"/>
      <c r="I102" s="32"/>
      <c r="J102" s="86"/>
      <c r="K102" s="80"/>
      <c r="M102" s="130">
        <f t="shared" si="17"/>
      </c>
      <c r="N102" s="130"/>
      <c r="O102" s="78"/>
      <c r="P102" s="74">
        <f t="shared" si="19"/>
      </c>
      <c r="Q102" s="96"/>
      <c r="R102" s="111">
        <f t="shared" si="15"/>
        <v>17</v>
      </c>
      <c r="S102" s="111">
        <f ca="1" t="shared" si="8"/>
      </c>
      <c r="T102" s="17">
        <f t="shared" si="14"/>
        <v>2</v>
      </c>
      <c r="U102" s="111">
        <f ca="1" t="shared" si="16"/>
        <v>0</v>
      </c>
      <c r="V102" s="110"/>
      <c r="W102" s="110"/>
    </row>
    <row r="103" spans="1:23" s="14" customFormat="1" ht="12.75">
      <c r="A103" s="5" t="s">
        <v>281</v>
      </c>
      <c r="B103" s="63" t="s">
        <v>193</v>
      </c>
      <c r="C103" s="117" t="s">
        <v>467</v>
      </c>
      <c r="E103" s="130">
        <f t="shared" si="18"/>
      </c>
      <c r="F103" s="138"/>
      <c r="G103" s="31"/>
      <c r="H103" s="66"/>
      <c r="I103" s="32"/>
      <c r="J103" s="86"/>
      <c r="K103" s="80"/>
      <c r="M103" s="130"/>
      <c r="N103" s="138"/>
      <c r="O103" s="78"/>
      <c r="P103" s="74">
        <f t="shared" si="19"/>
      </c>
      <c r="Q103" s="96"/>
      <c r="R103" s="111">
        <f>IF(S103="",R102,R102+1)</f>
        <v>17</v>
      </c>
      <c r="S103" s="111">
        <f ca="1" t="shared" si="8"/>
      </c>
      <c r="T103" s="17">
        <f t="shared" si="14"/>
        <v>2</v>
      </c>
      <c r="U103" s="111">
        <f ca="1" t="shared" si="16"/>
        <v>0</v>
      </c>
      <c r="V103" s="110"/>
      <c r="W103" s="110"/>
    </row>
    <row r="104" spans="1:21" ht="12" customHeight="1">
      <c r="A104" s="5" t="s">
        <v>275</v>
      </c>
      <c r="B104" s="63" t="s">
        <v>165</v>
      </c>
      <c r="C104" s="117" t="s">
        <v>467</v>
      </c>
      <c r="D104" s="16"/>
      <c r="E104" s="130">
        <f t="shared" si="18"/>
      </c>
      <c r="F104" s="138"/>
      <c r="G104" s="41"/>
      <c r="H104" s="61"/>
      <c r="I104" s="68"/>
      <c r="J104" s="85"/>
      <c r="K104" s="79"/>
      <c r="L104" s="16"/>
      <c r="M104" s="130">
        <f aca="true" t="shared" si="20" ref="M104:M114">IF(ISERROR(VLOOKUP(ROW()-2,T$1:U$65536,2,FALSE)),"",VLOOKUP(ROW()-2,T$1:U$65536,2,FALSE))</f>
      </c>
      <c r="N104" s="130"/>
      <c r="O104" s="78"/>
      <c r="P104" s="74">
        <f t="shared" si="19"/>
      </c>
      <c r="Q104" s="96"/>
      <c r="R104" s="111">
        <f>IF(S104="",R103,R103+1)</f>
        <v>17</v>
      </c>
      <c r="S104" s="111">
        <f ca="1" t="shared" si="8"/>
      </c>
      <c r="T104" s="17">
        <f t="shared" si="14"/>
        <v>2</v>
      </c>
      <c r="U104" s="111">
        <f ca="1" t="shared" si="16"/>
        <v>0</v>
      </c>
    </row>
    <row r="105" spans="1:21" ht="12.75">
      <c r="A105" s="5" t="s">
        <v>276</v>
      </c>
      <c r="B105" s="65" t="s">
        <v>288</v>
      </c>
      <c r="C105" s="117" t="s">
        <v>467</v>
      </c>
      <c r="D105" s="16"/>
      <c r="E105" s="130">
        <f t="shared" si="18"/>
      </c>
      <c r="F105" s="138"/>
      <c r="G105" s="41"/>
      <c r="H105" s="61"/>
      <c r="I105" s="68"/>
      <c r="J105" s="85"/>
      <c r="K105" s="79"/>
      <c r="L105" s="16"/>
      <c r="M105" s="130">
        <f t="shared" si="20"/>
      </c>
      <c r="N105" s="130"/>
      <c r="O105" s="78"/>
      <c r="P105" s="74">
        <f t="shared" si="19"/>
      </c>
      <c r="Q105" s="96"/>
      <c r="R105" s="111">
        <f t="shared" si="15"/>
        <v>17</v>
      </c>
      <c r="S105" s="111">
        <f ca="1" t="shared" si="8"/>
      </c>
      <c r="T105" s="17">
        <f t="shared" si="14"/>
        <v>2</v>
      </c>
      <c r="U105" s="111">
        <f ca="1" t="shared" si="16"/>
        <v>0</v>
      </c>
    </row>
    <row r="106" spans="1:21" ht="12.75">
      <c r="A106" s="5" t="s">
        <v>277</v>
      </c>
      <c r="B106" s="63" t="s">
        <v>166</v>
      </c>
      <c r="C106" s="117" t="s">
        <v>467</v>
      </c>
      <c r="D106" s="16"/>
      <c r="E106" s="130">
        <f t="shared" si="18"/>
      </c>
      <c r="F106" s="138"/>
      <c r="G106" s="41"/>
      <c r="H106" s="61"/>
      <c r="I106" s="68"/>
      <c r="J106" s="85"/>
      <c r="K106" s="79"/>
      <c r="L106" s="16"/>
      <c r="M106" s="130">
        <f t="shared" si="20"/>
      </c>
      <c r="N106" s="130"/>
      <c r="O106" s="78"/>
      <c r="P106" s="74">
        <f t="shared" si="19"/>
      </c>
      <c r="Q106" s="96"/>
      <c r="R106" s="111">
        <f t="shared" si="15"/>
        <v>17</v>
      </c>
      <c r="S106" s="111">
        <f ca="1" t="shared" si="8"/>
      </c>
      <c r="T106" s="17">
        <f t="shared" si="14"/>
        <v>2</v>
      </c>
      <c r="U106" s="111">
        <f ca="1" t="shared" si="16"/>
        <v>0</v>
      </c>
    </row>
    <row r="107" spans="1:21" ht="12.75">
      <c r="A107" s="5" t="s">
        <v>278</v>
      </c>
      <c r="B107" s="63" t="s">
        <v>167</v>
      </c>
      <c r="C107" s="117" t="s">
        <v>467</v>
      </c>
      <c r="D107" s="16"/>
      <c r="E107" s="130">
        <f t="shared" si="18"/>
      </c>
      <c r="F107" s="138"/>
      <c r="G107" s="41"/>
      <c r="H107" s="61"/>
      <c r="I107" s="68"/>
      <c r="J107" s="85"/>
      <c r="K107" s="79"/>
      <c r="L107" s="16"/>
      <c r="M107" s="130">
        <f t="shared" si="20"/>
      </c>
      <c r="N107" s="130"/>
      <c r="O107" s="78"/>
      <c r="P107" s="74">
        <f t="shared" si="19"/>
      </c>
      <c r="Q107" s="96"/>
      <c r="R107" s="111">
        <f t="shared" si="15"/>
        <v>17</v>
      </c>
      <c r="S107" s="111">
        <f ca="1" t="shared" si="8"/>
      </c>
      <c r="T107" s="17">
        <f t="shared" si="14"/>
        <v>2</v>
      </c>
      <c r="U107" s="111">
        <f ca="1" t="shared" si="16"/>
        <v>0</v>
      </c>
    </row>
    <row r="108" spans="1:21" ht="12.75">
      <c r="A108" s="5" t="s">
        <v>283</v>
      </c>
      <c r="B108" s="63" t="s">
        <v>170</v>
      </c>
      <c r="C108" s="117" t="s">
        <v>467</v>
      </c>
      <c r="D108" s="16"/>
      <c r="E108" s="130">
        <f t="shared" si="18"/>
      </c>
      <c r="F108" s="138"/>
      <c r="G108" s="41"/>
      <c r="H108" s="61"/>
      <c r="I108" s="68"/>
      <c r="J108" s="85"/>
      <c r="K108" s="79"/>
      <c r="L108" s="16"/>
      <c r="M108" s="130">
        <f t="shared" si="20"/>
      </c>
      <c r="N108" s="130"/>
      <c r="O108" s="78"/>
      <c r="P108" s="74">
        <f t="shared" si="19"/>
      </c>
      <c r="Q108" s="96"/>
      <c r="R108" s="111">
        <f t="shared" si="15"/>
        <v>17</v>
      </c>
      <c r="S108" s="111">
        <f aca="true" ca="1" t="shared" si="21" ref="S108:S114">IF(ISERROR(VLOOKUP(INDIRECT(ADDRESS(ROW(),3,,,)),OFFSET(INDIRECT(ADDRESS(3,3,,,)),0,0,ROW()-3,1),1,FALSE)),INDIRECT(ADDRESS(ROW(),3,,,)),"")</f>
      </c>
      <c r="T108" s="17">
        <f t="shared" si="14"/>
        <v>2</v>
      </c>
      <c r="U108" s="111">
        <f ca="1" t="shared" si="16"/>
        <v>0</v>
      </c>
    </row>
    <row r="109" spans="1:23" s="14" customFormat="1" ht="12.75">
      <c r="A109" s="5" t="s">
        <v>279</v>
      </c>
      <c r="B109" s="63" t="s">
        <v>168</v>
      </c>
      <c r="C109" s="117" t="s">
        <v>467</v>
      </c>
      <c r="E109" s="130">
        <f t="shared" si="18"/>
      </c>
      <c r="F109" s="138"/>
      <c r="G109" s="31"/>
      <c r="H109" s="66"/>
      <c r="I109" s="32"/>
      <c r="J109" s="86"/>
      <c r="K109" s="80"/>
      <c r="M109" s="130">
        <f t="shared" si="20"/>
      </c>
      <c r="N109" s="130"/>
      <c r="O109" s="78"/>
      <c r="P109" s="74">
        <f t="shared" si="19"/>
      </c>
      <c r="Q109" s="96"/>
      <c r="R109" s="111">
        <f t="shared" si="15"/>
        <v>17</v>
      </c>
      <c r="S109" s="111">
        <f ca="1" t="shared" si="21"/>
      </c>
      <c r="T109" s="17">
        <f t="shared" si="14"/>
        <v>2</v>
      </c>
      <c r="U109" s="111">
        <f ca="1" t="shared" si="16"/>
        <v>0</v>
      </c>
      <c r="V109" s="110"/>
      <c r="W109" s="110"/>
    </row>
    <row r="110" spans="1:21" ht="12.75">
      <c r="A110" s="5" t="s">
        <v>280</v>
      </c>
      <c r="B110" s="63" t="s">
        <v>169</v>
      </c>
      <c r="C110" s="117" t="s">
        <v>467</v>
      </c>
      <c r="D110" s="16"/>
      <c r="E110" s="130">
        <f t="shared" si="18"/>
      </c>
      <c r="F110" s="138"/>
      <c r="G110" s="41"/>
      <c r="H110" s="61"/>
      <c r="I110" s="68"/>
      <c r="J110" s="85"/>
      <c r="K110" s="79"/>
      <c r="L110" s="16"/>
      <c r="M110" s="130">
        <f t="shared" si="20"/>
      </c>
      <c r="N110" s="130"/>
      <c r="O110" s="78"/>
      <c r="P110" s="74">
        <f t="shared" si="19"/>
      </c>
      <c r="Q110" s="96"/>
      <c r="R110" s="111">
        <f t="shared" si="15"/>
        <v>17</v>
      </c>
      <c r="S110" s="111">
        <f ca="1" t="shared" si="21"/>
      </c>
      <c r="T110" s="17">
        <f t="shared" si="14"/>
        <v>2</v>
      </c>
      <c r="U110" s="111">
        <f ca="1" t="shared" si="16"/>
        <v>0</v>
      </c>
    </row>
    <row r="111" spans="1:21" ht="12.75">
      <c r="A111" s="5" t="s">
        <v>342</v>
      </c>
      <c r="B111" s="88" t="s">
        <v>343</v>
      </c>
      <c r="C111" s="117" t="s">
        <v>467</v>
      </c>
      <c r="D111" s="16"/>
      <c r="E111" s="130">
        <f t="shared" si="18"/>
      </c>
      <c r="F111" s="138"/>
      <c r="G111" s="41"/>
      <c r="H111" s="61"/>
      <c r="I111" s="68"/>
      <c r="J111" s="85"/>
      <c r="K111" s="79"/>
      <c r="L111" s="16"/>
      <c r="M111" s="130">
        <f t="shared" si="20"/>
      </c>
      <c r="N111" s="130"/>
      <c r="O111" s="78"/>
      <c r="P111" s="74">
        <f t="shared" si="19"/>
      </c>
      <c r="Q111" s="96"/>
      <c r="R111" s="111">
        <f t="shared" si="15"/>
        <v>17</v>
      </c>
      <c r="S111" s="111">
        <f ca="1" t="shared" si="21"/>
      </c>
      <c r="T111" s="17">
        <f t="shared" si="14"/>
        <v>2</v>
      </c>
      <c r="U111" s="111">
        <f ca="1" t="shared" si="16"/>
        <v>0</v>
      </c>
    </row>
    <row r="112" spans="1:21" ht="12.75">
      <c r="A112" s="5" t="s">
        <v>272</v>
      </c>
      <c r="B112" s="63" t="s">
        <v>164</v>
      </c>
      <c r="C112" s="117" t="s">
        <v>467</v>
      </c>
      <c r="D112" s="16"/>
      <c r="E112" s="130">
        <f t="shared" si="18"/>
      </c>
      <c r="F112" s="138"/>
      <c r="G112" s="41"/>
      <c r="H112" s="61"/>
      <c r="I112" s="68"/>
      <c r="J112" s="85"/>
      <c r="K112" s="79"/>
      <c r="L112" s="16"/>
      <c r="M112" s="130">
        <f t="shared" si="20"/>
      </c>
      <c r="N112" s="130"/>
      <c r="O112" s="78"/>
      <c r="P112" s="74">
        <f t="shared" si="19"/>
      </c>
      <c r="Q112" s="96"/>
      <c r="R112" s="111">
        <f t="shared" si="15"/>
        <v>17</v>
      </c>
      <c r="S112" s="111">
        <f ca="1" t="shared" si="21"/>
      </c>
      <c r="T112" s="17">
        <f t="shared" si="14"/>
        <v>2</v>
      </c>
      <c r="U112" s="111">
        <f ca="1" t="shared" si="16"/>
        <v>0</v>
      </c>
    </row>
    <row r="113" spans="1:21" ht="12.75">
      <c r="A113" s="5" t="s">
        <v>273</v>
      </c>
      <c r="B113" s="63" t="s">
        <v>182</v>
      </c>
      <c r="C113" s="117" t="s">
        <v>407</v>
      </c>
      <c r="D113" s="16"/>
      <c r="E113" s="130">
        <f t="shared" si="18"/>
      </c>
      <c r="F113" s="138"/>
      <c r="G113" s="41"/>
      <c r="H113" s="61"/>
      <c r="I113" s="68"/>
      <c r="J113" s="85"/>
      <c r="K113" s="79"/>
      <c r="L113" s="16"/>
      <c r="M113" s="130">
        <f t="shared" si="20"/>
      </c>
      <c r="N113" s="130"/>
      <c r="O113" s="78"/>
      <c r="P113" s="74">
        <f t="shared" si="19"/>
      </c>
      <c r="R113" s="111">
        <f t="shared" si="15"/>
        <v>17</v>
      </c>
      <c r="S113" s="111">
        <f ca="1" t="shared" si="21"/>
      </c>
      <c r="T113" s="17">
        <f t="shared" si="14"/>
        <v>2</v>
      </c>
      <c r="U113" s="111">
        <f ca="1" t="shared" si="16"/>
        <v>0</v>
      </c>
    </row>
    <row r="114" spans="1:21" ht="12.75">
      <c r="A114" s="5" t="s">
        <v>274</v>
      </c>
      <c r="B114" s="88" t="s">
        <v>183</v>
      </c>
      <c r="C114" s="117" t="s">
        <v>467</v>
      </c>
      <c r="D114" s="16"/>
      <c r="E114" s="130">
        <f t="shared" si="18"/>
      </c>
      <c r="F114" s="138"/>
      <c r="G114" s="41"/>
      <c r="H114" s="61"/>
      <c r="I114" s="68"/>
      <c r="J114" s="85"/>
      <c r="K114" s="79"/>
      <c r="L114" s="16"/>
      <c r="M114" s="130">
        <f t="shared" si="20"/>
      </c>
      <c r="N114" s="130"/>
      <c r="O114" s="78"/>
      <c r="P114" s="74">
        <f t="shared" si="19"/>
      </c>
      <c r="R114" s="111">
        <f t="shared" si="15"/>
        <v>17</v>
      </c>
      <c r="S114" s="111">
        <f ca="1" t="shared" si="21"/>
      </c>
      <c r="T114" s="17">
        <f t="shared" si="14"/>
        <v>2</v>
      </c>
      <c r="U114" s="111">
        <f ca="1" t="shared" si="16"/>
        <v>0</v>
      </c>
    </row>
    <row r="115" spans="5:23" s="14" customFormat="1" ht="12.75">
      <c r="E115" s="143"/>
      <c r="F115" s="144"/>
      <c r="G115" s="28"/>
      <c r="H115" s="62"/>
      <c r="I115" s="69"/>
      <c r="J115" s="87"/>
      <c r="K115" s="69"/>
      <c r="M115" s="1"/>
      <c r="O115" s="76"/>
      <c r="P115" s="18"/>
      <c r="Q115" s="96"/>
      <c r="R115" s="111"/>
      <c r="S115" s="111"/>
      <c r="T115" s="111"/>
      <c r="U115" s="112"/>
      <c r="V115" s="110"/>
      <c r="W115" s="110"/>
    </row>
    <row r="116" spans="5:23" s="14" customFormat="1" ht="12.75">
      <c r="E116" s="143"/>
      <c r="F116" s="144"/>
      <c r="G116" s="28"/>
      <c r="H116" s="62"/>
      <c r="I116" s="69"/>
      <c r="J116" s="87"/>
      <c r="K116" s="69"/>
      <c r="M116" s="1"/>
      <c r="O116" s="76"/>
      <c r="P116" s="18"/>
      <c r="Q116" s="96"/>
      <c r="R116" s="111"/>
      <c r="S116" s="111"/>
      <c r="T116" s="111"/>
      <c r="U116" s="112"/>
      <c r="V116" s="110"/>
      <c r="W116" s="110"/>
    </row>
    <row r="117" spans="2:23" s="14" customFormat="1" ht="12.75">
      <c r="B117" s="106" t="s">
        <v>355</v>
      </c>
      <c r="E117" s="143"/>
      <c r="F117" s="144"/>
      <c r="G117" s="28"/>
      <c r="H117" s="62"/>
      <c r="I117" s="69"/>
      <c r="J117" s="87"/>
      <c r="K117" s="69"/>
      <c r="M117" s="1"/>
      <c r="O117" s="76"/>
      <c r="P117" s="18"/>
      <c r="Q117" s="96"/>
      <c r="R117" s="111"/>
      <c r="S117" s="111"/>
      <c r="T117" s="111"/>
      <c r="U117" s="112"/>
      <c r="V117" s="110"/>
      <c r="W117" s="110"/>
    </row>
    <row r="118" spans="2:23" s="14" customFormat="1" ht="12.75">
      <c r="B118" s="108" t="s">
        <v>357</v>
      </c>
      <c r="E118" s="143"/>
      <c r="F118" s="144"/>
      <c r="G118" s="28"/>
      <c r="H118" s="62"/>
      <c r="I118" s="69"/>
      <c r="J118" s="87"/>
      <c r="K118" s="69"/>
      <c r="M118" s="1"/>
      <c r="O118" s="76"/>
      <c r="P118" s="18"/>
      <c r="Q118" s="96"/>
      <c r="R118" s="111"/>
      <c r="S118" s="111"/>
      <c r="T118" s="111"/>
      <c r="U118" s="112"/>
      <c r="V118" s="110"/>
      <c r="W118" s="110"/>
    </row>
    <row r="119" spans="2:23" s="14" customFormat="1" ht="12.75">
      <c r="B119" s="107" t="s">
        <v>356</v>
      </c>
      <c r="E119" s="143"/>
      <c r="F119" s="144"/>
      <c r="G119" s="28"/>
      <c r="H119" s="62"/>
      <c r="I119" s="69"/>
      <c r="J119" s="87"/>
      <c r="K119" s="69"/>
      <c r="M119" s="1"/>
      <c r="O119" s="76"/>
      <c r="P119" s="18"/>
      <c r="Q119" s="96"/>
      <c r="R119" s="111"/>
      <c r="S119" s="111"/>
      <c r="T119" s="111"/>
      <c r="U119" s="112"/>
      <c r="V119" s="110"/>
      <c r="W119" s="110"/>
    </row>
    <row r="120" spans="5:23" s="14" customFormat="1" ht="12.75">
      <c r="E120" s="143"/>
      <c r="F120" s="144"/>
      <c r="G120" s="28"/>
      <c r="H120" s="62"/>
      <c r="I120" s="69"/>
      <c r="J120" s="87"/>
      <c r="K120" s="69"/>
      <c r="M120" s="1"/>
      <c r="O120" s="76"/>
      <c r="P120" s="18"/>
      <c r="Q120" s="96"/>
      <c r="R120" s="111"/>
      <c r="S120" s="111"/>
      <c r="T120" s="111"/>
      <c r="U120" s="112"/>
      <c r="V120" s="110"/>
      <c r="W120" s="110"/>
    </row>
    <row r="121" spans="5:17" ht="12.75">
      <c r="E121" s="145"/>
      <c r="F121" s="146"/>
      <c r="Q121" s="96"/>
    </row>
  </sheetData>
  <sheetProtection sheet="1" objects="1" scenarios="1"/>
  <autoFilter ref="C2:C114"/>
  <mergeCells count="238">
    <mergeCell ref="E15:F15"/>
    <mergeCell ref="M15:N15"/>
    <mergeCell ref="E37:F37"/>
    <mergeCell ref="M37:N37"/>
    <mergeCell ref="M103:N103"/>
    <mergeCell ref="E103:F103"/>
    <mergeCell ref="M87:N87"/>
    <mergeCell ref="M92:N92"/>
    <mergeCell ref="M94:N94"/>
    <mergeCell ref="M76:N76"/>
    <mergeCell ref="E119:F119"/>
    <mergeCell ref="E120:F120"/>
    <mergeCell ref="E121:F121"/>
    <mergeCell ref="E115:F115"/>
    <mergeCell ref="E116:F116"/>
    <mergeCell ref="E117:F117"/>
    <mergeCell ref="E118:F118"/>
    <mergeCell ref="E114:F114"/>
    <mergeCell ref="M106:N106"/>
    <mergeCell ref="M93:N93"/>
    <mergeCell ref="M114:N114"/>
    <mergeCell ref="M105:N105"/>
    <mergeCell ref="E108:F108"/>
    <mergeCell ref="E101:F101"/>
    <mergeCell ref="E102:F102"/>
    <mergeCell ref="E112:F112"/>
    <mergeCell ref="E113:F113"/>
    <mergeCell ref="M95:N95"/>
    <mergeCell ref="M96:N96"/>
    <mergeCell ref="M97:N97"/>
    <mergeCell ref="M113:N113"/>
    <mergeCell ref="M111:N111"/>
    <mergeCell ref="M104:N104"/>
    <mergeCell ref="M98:N98"/>
    <mergeCell ref="M109:N109"/>
    <mergeCell ref="M108:N108"/>
    <mergeCell ref="M110:N110"/>
    <mergeCell ref="M77:N77"/>
    <mergeCell ref="M79:N79"/>
    <mergeCell ref="M5:N5"/>
    <mergeCell ref="M6:N6"/>
    <mergeCell ref="M7:N7"/>
    <mergeCell ref="M8:N8"/>
    <mergeCell ref="M9:N9"/>
    <mergeCell ref="M10:N10"/>
    <mergeCell ref="M11:N11"/>
    <mergeCell ref="M57:N57"/>
    <mergeCell ref="M84:N84"/>
    <mergeCell ref="E2:F2"/>
    <mergeCell ref="E65:F65"/>
    <mergeCell ref="E66:F66"/>
    <mergeCell ref="E67:F67"/>
    <mergeCell ref="E42:F42"/>
    <mergeCell ref="E54:F54"/>
    <mergeCell ref="E55:F55"/>
    <mergeCell ref="E56:F56"/>
    <mergeCell ref="M56:N56"/>
    <mergeCell ref="M99:N99"/>
    <mergeCell ref="M102:N102"/>
    <mergeCell ref="M101:N101"/>
    <mergeCell ref="M100:N100"/>
    <mergeCell ref="M112:N112"/>
    <mergeCell ref="M107:N107"/>
    <mergeCell ref="M63:N63"/>
    <mergeCell ref="M65:N65"/>
    <mergeCell ref="M67:N67"/>
    <mergeCell ref="M72:N72"/>
    <mergeCell ref="M66:N66"/>
    <mergeCell ref="M68:N68"/>
    <mergeCell ref="M71:N71"/>
    <mergeCell ref="M64:N64"/>
    <mergeCell ref="M70:N70"/>
    <mergeCell ref="M59:N59"/>
    <mergeCell ref="M61:N61"/>
    <mergeCell ref="M60:N60"/>
    <mergeCell ref="M58:N58"/>
    <mergeCell ref="M55:N55"/>
    <mergeCell ref="M50:N50"/>
    <mergeCell ref="M51:N51"/>
    <mergeCell ref="M53:N53"/>
    <mergeCell ref="M49:N49"/>
    <mergeCell ref="M52:N52"/>
    <mergeCell ref="E52:F52"/>
    <mergeCell ref="M54:N54"/>
    <mergeCell ref="M34:N34"/>
    <mergeCell ref="M38:N38"/>
    <mergeCell ref="M40:N40"/>
    <mergeCell ref="M42:N42"/>
    <mergeCell ref="M39:N39"/>
    <mergeCell ref="M41:N41"/>
    <mergeCell ref="M35:N35"/>
    <mergeCell ref="M36:N36"/>
    <mergeCell ref="M45:N45"/>
    <mergeCell ref="M26:N26"/>
    <mergeCell ref="M27:N27"/>
    <mergeCell ref="M28:N28"/>
    <mergeCell ref="M29:N29"/>
    <mergeCell ref="M31:N31"/>
    <mergeCell ref="M33:N33"/>
    <mergeCell ref="M30:N30"/>
    <mergeCell ref="M32:N32"/>
    <mergeCell ref="M24:N24"/>
    <mergeCell ref="M25:N25"/>
    <mergeCell ref="M18:N18"/>
    <mergeCell ref="M19:N19"/>
    <mergeCell ref="M20:N20"/>
    <mergeCell ref="M21:N21"/>
    <mergeCell ref="M4:N4"/>
    <mergeCell ref="J1:K1"/>
    <mergeCell ref="M22:N22"/>
    <mergeCell ref="M23:N23"/>
    <mergeCell ref="M12:N12"/>
    <mergeCell ref="M13:N13"/>
    <mergeCell ref="M16:N16"/>
    <mergeCell ref="M17:N17"/>
    <mergeCell ref="O1:O2"/>
    <mergeCell ref="M2:N2"/>
    <mergeCell ref="M3:N3"/>
    <mergeCell ref="E104:F104"/>
    <mergeCell ref="G1:G2"/>
    <mergeCell ref="H1:H2"/>
    <mergeCell ref="E92:F92"/>
    <mergeCell ref="E91:F91"/>
    <mergeCell ref="E83:F83"/>
    <mergeCell ref="E84:F84"/>
    <mergeCell ref="E93:F93"/>
    <mergeCell ref="E94:F94"/>
    <mergeCell ref="E95:F95"/>
    <mergeCell ref="E106:F106"/>
    <mergeCell ref="E110:F110"/>
    <mergeCell ref="E111:F111"/>
    <mergeCell ref="E105:F105"/>
    <mergeCell ref="E72:F72"/>
    <mergeCell ref="E107:F107"/>
    <mergeCell ref="E96:F96"/>
    <mergeCell ref="E97:F97"/>
    <mergeCell ref="E98:F98"/>
    <mergeCell ref="E99:F99"/>
    <mergeCell ref="E100:F100"/>
    <mergeCell ref="E88:F88"/>
    <mergeCell ref="E89:F89"/>
    <mergeCell ref="E87:F87"/>
    <mergeCell ref="E64:F64"/>
    <mergeCell ref="E80:F80"/>
    <mergeCell ref="E73:F73"/>
    <mergeCell ref="E75:F75"/>
    <mergeCell ref="E76:F76"/>
    <mergeCell ref="E77:F77"/>
    <mergeCell ref="E68:F68"/>
    <mergeCell ref="E71:F71"/>
    <mergeCell ref="E69:F69"/>
    <mergeCell ref="E70:F70"/>
    <mergeCell ref="E63:F63"/>
    <mergeCell ref="E57:F57"/>
    <mergeCell ref="E58:F58"/>
    <mergeCell ref="E59:F59"/>
    <mergeCell ref="E51:F51"/>
    <mergeCell ref="E49:F49"/>
    <mergeCell ref="E50:F50"/>
    <mergeCell ref="E62:F62"/>
    <mergeCell ref="E60:F60"/>
    <mergeCell ref="E33:F33"/>
    <mergeCell ref="E48:F48"/>
    <mergeCell ref="E29:F29"/>
    <mergeCell ref="E30:F30"/>
    <mergeCell ref="E34:F34"/>
    <mergeCell ref="E38:F38"/>
    <mergeCell ref="E46:F46"/>
    <mergeCell ref="E3:F3"/>
    <mergeCell ref="E4:F4"/>
    <mergeCell ref="E13:F13"/>
    <mergeCell ref="E24:F24"/>
    <mergeCell ref="E5:F5"/>
    <mergeCell ref="E6:F6"/>
    <mergeCell ref="E17:F17"/>
    <mergeCell ref="E7:F7"/>
    <mergeCell ref="E8:F8"/>
    <mergeCell ref="E9:F9"/>
    <mergeCell ref="A1:C1"/>
    <mergeCell ref="E16:F16"/>
    <mergeCell ref="E23:F23"/>
    <mergeCell ref="E25:F25"/>
    <mergeCell ref="I1:I2"/>
    <mergeCell ref="E109:F109"/>
    <mergeCell ref="E10:F10"/>
    <mergeCell ref="E45:F45"/>
    <mergeCell ref="E11:F11"/>
    <mergeCell ref="E12:F12"/>
    <mergeCell ref="E90:F90"/>
    <mergeCell ref="E22:F22"/>
    <mergeCell ref="E81:F81"/>
    <mergeCell ref="E79:F79"/>
    <mergeCell ref="E82:F82"/>
    <mergeCell ref="E40:F40"/>
    <mergeCell ref="E35:F35"/>
    <mergeCell ref="E36:F36"/>
    <mergeCell ref="E26:F26"/>
    <mergeCell ref="E39:F39"/>
    <mergeCell ref="M82:N82"/>
    <mergeCell ref="E41:F41"/>
    <mergeCell ref="E31:F31"/>
    <mergeCell ref="E32:F32"/>
    <mergeCell ref="E21:F21"/>
    <mergeCell ref="E18:F18"/>
    <mergeCell ref="E19:F19"/>
    <mergeCell ref="E20:F20"/>
    <mergeCell ref="E28:F28"/>
    <mergeCell ref="E27:F27"/>
    <mergeCell ref="M83:N83"/>
    <mergeCell ref="E78:F78"/>
    <mergeCell ref="M47:N47"/>
    <mergeCell ref="M89:N89"/>
    <mergeCell ref="E85:F85"/>
    <mergeCell ref="E86:F86"/>
    <mergeCell ref="E53:F53"/>
    <mergeCell ref="E61:F61"/>
    <mergeCell ref="E47:F47"/>
    <mergeCell ref="M69:N69"/>
    <mergeCell ref="M43:N43"/>
    <mergeCell ref="M90:N90"/>
    <mergeCell ref="M91:N91"/>
    <mergeCell ref="M73:N73"/>
    <mergeCell ref="M75:N75"/>
    <mergeCell ref="M81:N81"/>
    <mergeCell ref="M80:N80"/>
    <mergeCell ref="M88:N88"/>
    <mergeCell ref="M86:N86"/>
    <mergeCell ref="M85:N85"/>
    <mergeCell ref="M44:N44"/>
    <mergeCell ref="M78:N78"/>
    <mergeCell ref="M46:N46"/>
    <mergeCell ref="M48:N48"/>
    <mergeCell ref="M62:N62"/>
    <mergeCell ref="E14:F14"/>
    <mergeCell ref="M14:N14"/>
    <mergeCell ref="E43:F43"/>
    <mergeCell ref="E44:F44"/>
    <mergeCell ref="E74:F74"/>
  </mergeCells>
  <conditionalFormatting sqref="P1:P65536">
    <cfRule type="containsText" priority="1" dxfId="0" operator="containsText" stopIfTrue="1" text="Déjà pris">
      <formula>NOT(ISERROR(SEARCH("Déjà pris",P1)))</formula>
    </cfRule>
  </conditionalFormatting>
  <dataValidations count="1">
    <dataValidation type="textLength" operator="lessThan" allowBlank="1" showInputMessage="1" showErrorMessage="1" error="Codes should not exceed 10 characters" sqref="C3:C114">
      <formula1>11</formula1>
    </dataValidation>
  </dataValidations>
  <hyperlinks>
    <hyperlink ref="A2" r:id="rId1" display="GTAP Code"/>
  </hyperlinks>
  <printOptions horizontalCentered="1" verticalCentered="1"/>
  <pageMargins left="0.7874015748031497" right="0.7874015748031497" top="0.5905511811023623" bottom="0.5905511811023623" header="0.5118110236220472" footer="0.5118110236220472"/>
  <pageSetup fitToHeight="1" fitToWidth="1" horizontalDpi="600" verticalDpi="600" orientation="portrait" paperSize="9" scale="70" r:id="rId4"/>
  <legacyDrawing r:id="rId3"/>
</worksheet>
</file>

<file path=xl/worksheets/sheet4.xml><?xml version="1.0" encoding="utf-8"?>
<worksheet xmlns="http://schemas.openxmlformats.org/spreadsheetml/2006/main" xmlns:r="http://schemas.openxmlformats.org/officeDocument/2006/relationships">
  <sheetPr codeName="Feuil3">
    <pageSetUpPr fitToPage="1"/>
  </sheetPr>
  <dimension ref="A1:K58"/>
  <sheetViews>
    <sheetView showGridLines="0" zoomScalePageLayoutView="0" workbookViewId="0" topLeftCell="A1">
      <pane ySplit="1" topLeftCell="A2" activePane="bottomLeft" state="frozen"/>
      <selection pane="topLeft" activeCell="A1" sqref="A1"/>
      <selection pane="bottomLeft" activeCell="I2" sqref="I2"/>
    </sheetView>
  </sheetViews>
  <sheetFormatPr defaultColWidth="11.421875" defaultRowHeight="12.75"/>
  <cols>
    <col min="1" max="1" width="11.421875" style="1" customWidth="1"/>
    <col min="2" max="2" width="9.140625" style="1" bestFit="1" customWidth="1"/>
    <col min="3" max="3" width="7.7109375" style="7" bestFit="1" customWidth="1"/>
    <col min="4" max="4" width="8.00390625" style="7" bestFit="1" customWidth="1"/>
    <col min="5" max="5" width="2.8515625" style="17" customWidth="1"/>
    <col min="6" max="6" width="13.57421875" style="1" bestFit="1" customWidth="1"/>
    <col min="7" max="7" width="11.140625" style="1" bestFit="1" customWidth="1"/>
    <col min="8" max="8" width="10.8515625" style="1" bestFit="1" customWidth="1"/>
    <col min="9" max="9" width="6.28125" style="59" customWidth="1"/>
    <col min="10" max="10" width="7.421875" style="60" bestFit="1" customWidth="1"/>
    <col min="11" max="11" width="50.00390625" style="13" bestFit="1" customWidth="1"/>
    <col min="12" max="16384" width="11.421875" style="1" customWidth="1"/>
  </cols>
  <sheetData>
    <row r="1" spans="1:11" s="11" customFormat="1" ht="17.25" customHeight="1">
      <c r="A1" s="23" t="s">
        <v>293</v>
      </c>
      <c r="B1" s="33" t="s">
        <v>297</v>
      </c>
      <c r="C1" s="23" t="s">
        <v>171</v>
      </c>
      <c r="D1" s="23" t="s">
        <v>172</v>
      </c>
      <c r="E1" s="42" t="s">
        <v>298</v>
      </c>
      <c r="F1" s="33" t="s">
        <v>298</v>
      </c>
      <c r="G1" s="33"/>
      <c r="H1" s="33"/>
      <c r="I1" s="43" t="s">
        <v>367</v>
      </c>
      <c r="J1" s="44" t="s">
        <v>299</v>
      </c>
      <c r="K1" s="13"/>
    </row>
    <row r="2" spans="1:11" ht="12.75">
      <c r="A2" s="5" t="s">
        <v>0</v>
      </c>
      <c r="B2" s="45">
        <v>148327.1</v>
      </c>
      <c r="C2" s="46">
        <v>1</v>
      </c>
      <c r="D2" s="47">
        <v>1500</v>
      </c>
      <c r="E2" s="17" t="str">
        <f>Sectors!C3</f>
        <v>Cereals</v>
      </c>
      <c r="F2" s="48" t="str">
        <f>Sectors!E3</f>
        <v>Cereals</v>
      </c>
      <c r="G2" s="49">
        <v>1.0415801234564557</v>
      </c>
      <c r="H2" s="50">
        <v>1151.4607298502972</v>
      </c>
      <c r="I2" s="31"/>
      <c r="J2" s="32" t="s">
        <v>373</v>
      </c>
      <c r="K2" s="13" t="s">
        <v>300</v>
      </c>
    </row>
    <row r="3" spans="1:10" ht="12.75">
      <c r="A3" s="5" t="s">
        <v>2</v>
      </c>
      <c r="B3" s="45">
        <v>165351.7</v>
      </c>
      <c r="C3" s="46">
        <v>1</v>
      </c>
      <c r="D3" s="47">
        <v>1500</v>
      </c>
      <c r="E3" s="17" t="str">
        <f>Sectors!C4</f>
        <v>Cereals</v>
      </c>
      <c r="F3" s="48" t="str">
        <f>Sectors!E4</f>
        <v>VegFruits</v>
      </c>
      <c r="G3" s="49">
        <v>1</v>
      </c>
      <c r="H3" s="50">
        <v>1500</v>
      </c>
      <c r="I3" s="31"/>
      <c r="J3" s="32"/>
    </row>
    <row r="4" spans="1:10" ht="12.75">
      <c r="A4" s="5" t="s">
        <v>4</v>
      </c>
      <c r="B4" s="45">
        <v>132556.4</v>
      </c>
      <c r="C4" s="46">
        <v>1</v>
      </c>
      <c r="D4" s="47">
        <v>1500</v>
      </c>
      <c r="E4" s="17" t="str">
        <f>Sectors!C5</f>
        <v>Cereals</v>
      </c>
      <c r="F4" s="48" t="str">
        <f>Sectors!E5</f>
        <v>OilFats</v>
      </c>
      <c r="G4" s="49">
        <v>1.109498302112132</v>
      </c>
      <c r="H4" s="50">
        <v>567.3321090684274</v>
      </c>
      <c r="I4" s="31"/>
      <c r="J4" s="32" t="s">
        <v>373</v>
      </c>
    </row>
    <row r="5" spans="1:11" ht="12.75">
      <c r="A5" s="5" t="s">
        <v>6</v>
      </c>
      <c r="B5" s="45">
        <v>420547.9</v>
      </c>
      <c r="C5" s="46">
        <v>1</v>
      </c>
      <c r="D5" s="47">
        <v>1500</v>
      </c>
      <c r="E5" s="17" t="str">
        <f>Sectors!C6</f>
        <v>VegFruits</v>
      </c>
      <c r="F5" s="48" t="str">
        <f>Sectors!E6</f>
        <v>Sugar</v>
      </c>
      <c r="G5" s="49">
        <v>1.103108682330959</v>
      </c>
      <c r="H5" s="50">
        <v>608.4131586675876</v>
      </c>
      <c r="I5" s="31"/>
      <c r="J5" s="32" t="s">
        <v>373</v>
      </c>
      <c r="K5" s="30" t="s">
        <v>301</v>
      </c>
    </row>
    <row r="6" spans="1:10" ht="12.75">
      <c r="A6" s="5" t="s">
        <v>7</v>
      </c>
      <c r="B6" s="45">
        <v>96996.5</v>
      </c>
      <c r="C6" s="46">
        <v>1</v>
      </c>
      <c r="D6" s="47">
        <v>1500</v>
      </c>
      <c r="E6" s="17" t="str">
        <f>Sectors!C7</f>
        <v>OilFats</v>
      </c>
      <c r="F6" s="48" t="str">
        <f>Sectors!E7</f>
        <v>OthAgri</v>
      </c>
      <c r="G6" s="49">
        <v>1</v>
      </c>
      <c r="H6" s="50">
        <v>1500</v>
      </c>
      <c r="I6" s="31"/>
      <c r="J6" s="32" t="s">
        <v>373</v>
      </c>
    </row>
    <row r="7" spans="1:10" ht="12.75">
      <c r="A7" s="5" t="s">
        <v>9</v>
      </c>
      <c r="B7" s="45">
        <v>66588.3</v>
      </c>
      <c r="C7" s="46">
        <v>1</v>
      </c>
      <c r="D7" s="47">
        <v>1500</v>
      </c>
      <c r="E7" s="17" t="str">
        <f>Sectors!C8</f>
        <v>Sugar</v>
      </c>
      <c r="F7" s="48" t="str">
        <f>Sectors!E8</f>
        <v>Meat</v>
      </c>
      <c r="G7" s="49">
        <v>1.0474364972990537</v>
      </c>
      <c r="H7" s="50">
        <v>1220.9617805938021</v>
      </c>
      <c r="I7" s="31"/>
      <c r="J7" s="32" t="s">
        <v>373</v>
      </c>
    </row>
    <row r="8" spans="1:10" ht="12.75">
      <c r="A8" s="5" t="s">
        <v>10</v>
      </c>
      <c r="B8" s="45">
        <v>44551.9</v>
      </c>
      <c r="C8" s="46">
        <v>1</v>
      </c>
      <c r="D8" s="47">
        <v>1500</v>
      </c>
      <c r="E8" s="17" t="str">
        <f>Sectors!C9</f>
        <v>OthAgri</v>
      </c>
      <c r="F8" s="48" t="str">
        <f>Sectors!E9</f>
        <v>Dairy</v>
      </c>
      <c r="G8" s="49">
        <v>1.1023863437903134</v>
      </c>
      <c r="H8" s="50">
        <v>663.4433439720871</v>
      </c>
      <c r="I8" s="116" t="s">
        <v>373</v>
      </c>
      <c r="J8" s="32"/>
    </row>
    <row r="9" spans="1:11" ht="12.75">
      <c r="A9" s="5" t="s">
        <v>12</v>
      </c>
      <c r="B9" s="45">
        <v>159543.9</v>
      </c>
      <c r="C9" s="46">
        <v>1</v>
      </c>
      <c r="D9" s="47">
        <v>1500</v>
      </c>
      <c r="E9" s="17" t="str">
        <f>Sectors!C10</f>
        <v>OthAgri</v>
      </c>
      <c r="F9" s="48" t="str">
        <f>Sectors!E10</f>
        <v>WoodPaper</v>
      </c>
      <c r="G9" s="49">
        <v>1.1790364460723781</v>
      </c>
      <c r="H9" s="50">
        <v>356.7729281660667</v>
      </c>
      <c r="I9" s="116" t="s">
        <v>373</v>
      </c>
      <c r="J9" s="32"/>
      <c r="K9" s="29"/>
    </row>
    <row r="10" spans="1:11" ht="12.75">
      <c r="A10" s="5" t="s">
        <v>14</v>
      </c>
      <c r="B10" s="45">
        <v>183109</v>
      </c>
      <c r="C10" s="46">
        <v>1</v>
      </c>
      <c r="D10" s="47">
        <v>1500</v>
      </c>
      <c r="E10" s="17" t="str">
        <f>Sectors!C11</f>
        <v>Meat</v>
      </c>
      <c r="F10" s="48" t="str">
        <f>Sectors!E11</f>
        <v>Fishing</v>
      </c>
      <c r="G10" s="49">
        <v>1</v>
      </c>
      <c r="H10" s="50">
        <v>1500</v>
      </c>
      <c r="I10" s="116"/>
      <c r="J10" s="32" t="s">
        <v>373</v>
      </c>
      <c r="K10" s="51"/>
    </row>
    <row r="11" spans="1:10" ht="12.75">
      <c r="A11" s="5" t="s">
        <v>15</v>
      </c>
      <c r="B11" s="45">
        <v>283106.8</v>
      </c>
      <c r="C11" s="46">
        <v>1</v>
      </c>
      <c r="D11" s="47">
        <v>1500</v>
      </c>
      <c r="E11" s="17" t="str">
        <f>Sectors!C12</f>
        <v>Meat</v>
      </c>
      <c r="F11" s="48" t="str">
        <f>Sectors!E12</f>
        <v>Primary</v>
      </c>
      <c r="G11" s="49">
        <v>1.0423009054660164</v>
      </c>
      <c r="H11" s="50">
        <v>1076.9909453398366</v>
      </c>
      <c r="I11" s="116"/>
      <c r="J11" s="32" t="s">
        <v>373</v>
      </c>
    </row>
    <row r="12" spans="1:10" ht="12.75">
      <c r="A12" s="8" t="s">
        <v>17</v>
      </c>
      <c r="B12" s="52">
        <v>189702.8</v>
      </c>
      <c r="C12" s="53">
        <v>1</v>
      </c>
      <c r="D12" s="54">
        <v>1500</v>
      </c>
      <c r="E12" s="17" t="str">
        <f>Sectors!C13</f>
        <v>Dairy</v>
      </c>
      <c r="F12" s="48" t="str">
        <f>Sectors!E13</f>
        <v>Food</v>
      </c>
      <c r="G12" s="49">
        <v>1.3002935899684152</v>
      </c>
      <c r="H12" s="50">
        <v>83.28440167193081</v>
      </c>
      <c r="I12" s="116" t="s">
        <v>373</v>
      </c>
      <c r="J12" s="32"/>
    </row>
    <row r="13" spans="1:10" ht="12.75">
      <c r="A13" s="5" t="s">
        <v>19</v>
      </c>
      <c r="B13" s="45">
        <v>37948.6</v>
      </c>
      <c r="C13" s="46">
        <v>1</v>
      </c>
      <c r="D13" s="47">
        <v>1500</v>
      </c>
      <c r="E13" s="17" t="str">
        <f>Sectors!C14</f>
        <v>OthAgri</v>
      </c>
      <c r="F13" s="48" t="str">
        <f>Sectors!E14</f>
        <v>Textile</v>
      </c>
      <c r="G13" s="49">
        <v>1.1101690890575016</v>
      </c>
      <c r="H13" s="50">
        <v>464.05617155971885</v>
      </c>
      <c r="I13" s="116" t="s">
        <v>373</v>
      </c>
      <c r="J13" s="32"/>
    </row>
    <row r="14" spans="1:10" ht="12.75">
      <c r="A14" s="5" t="s">
        <v>173</v>
      </c>
      <c r="B14" s="45">
        <v>134792.2</v>
      </c>
      <c r="C14" s="46">
        <v>1</v>
      </c>
      <c r="D14" s="47">
        <v>1500</v>
      </c>
      <c r="E14" s="17" t="str">
        <f>Sectors!C15</f>
        <v>WoodPaper</v>
      </c>
      <c r="F14" s="48" t="str">
        <f>Sectors!E15</f>
        <v>Chemicals</v>
      </c>
      <c r="G14" s="49">
        <v>1.27</v>
      </c>
      <c r="H14" s="50">
        <v>29.999999999999996</v>
      </c>
      <c r="I14" s="116" t="s">
        <v>373</v>
      </c>
      <c r="J14" s="32"/>
    </row>
    <row r="15" spans="1:10" ht="12.75">
      <c r="A15" s="5" t="s">
        <v>21</v>
      </c>
      <c r="B15" s="45">
        <v>141033.2</v>
      </c>
      <c r="C15" s="46">
        <v>1</v>
      </c>
      <c r="D15" s="47">
        <v>1500</v>
      </c>
      <c r="E15" s="17" t="str">
        <f>Sectors!C16</f>
        <v>Fishing</v>
      </c>
      <c r="F15" s="48" t="str">
        <f>Sectors!E16</f>
        <v>OthManuf</v>
      </c>
      <c r="G15" s="49">
        <v>1.2098942282673628</v>
      </c>
      <c r="H15" s="50">
        <v>278.14649723640787</v>
      </c>
      <c r="I15" s="116" t="s">
        <v>373</v>
      </c>
      <c r="J15" s="32"/>
    </row>
    <row r="16" spans="1:10" ht="12.75">
      <c r="A16" s="5" t="s">
        <v>174</v>
      </c>
      <c r="B16" s="45">
        <v>95757.5</v>
      </c>
      <c r="C16" s="46">
        <v>1</v>
      </c>
      <c r="D16" s="47">
        <v>1500</v>
      </c>
      <c r="E16" s="17" t="str">
        <f>Sectors!C17</f>
        <v>Primary</v>
      </c>
      <c r="F16" s="48" t="str">
        <f>Sectors!E17</f>
        <v>Metal</v>
      </c>
      <c r="G16" s="49">
        <v>1.1806279483659694</v>
      </c>
      <c r="H16" s="50">
        <v>50.62794836596958</v>
      </c>
      <c r="I16" s="116" t="s">
        <v>373</v>
      </c>
      <c r="J16" s="32"/>
    </row>
    <row r="17" spans="1:11" ht="12.75">
      <c r="A17" s="5" t="s">
        <v>24</v>
      </c>
      <c r="B17" s="45">
        <v>434479.3</v>
      </c>
      <c r="C17" s="46">
        <v>1</v>
      </c>
      <c r="D17" s="47">
        <v>1500</v>
      </c>
      <c r="E17" s="17" t="str">
        <f>Sectors!C18</f>
        <v>Primary</v>
      </c>
      <c r="F17" s="48" t="str">
        <f>Sectors!E18</f>
        <v>MotorVeh</v>
      </c>
      <c r="G17" s="49">
        <v>1.1</v>
      </c>
      <c r="H17" s="50">
        <v>60</v>
      </c>
      <c r="I17" s="116" t="s">
        <v>373</v>
      </c>
      <c r="J17" s="32"/>
      <c r="K17" s="29"/>
    </row>
    <row r="18" spans="1:10" ht="12.75">
      <c r="A18" s="5" t="s">
        <v>26</v>
      </c>
      <c r="B18" s="45">
        <v>95750.9</v>
      </c>
      <c r="C18" s="46">
        <v>1</v>
      </c>
      <c r="D18" s="47">
        <v>1500</v>
      </c>
      <c r="E18" s="17" t="str">
        <f>Sectors!C19</f>
        <v>Primary</v>
      </c>
      <c r="F18" s="48" t="str">
        <f>Sectors!E19</f>
        <v>TrspEqNec</v>
      </c>
      <c r="G18" s="49">
        <v>1.2</v>
      </c>
      <c r="H18" s="50">
        <v>60</v>
      </c>
      <c r="I18" s="116" t="s">
        <v>373</v>
      </c>
      <c r="J18" s="32"/>
    </row>
    <row r="19" spans="1:10" ht="12.75">
      <c r="A19" s="5" t="s">
        <v>28</v>
      </c>
      <c r="B19" s="45">
        <v>221950</v>
      </c>
      <c r="C19" s="46">
        <v>1</v>
      </c>
      <c r="D19" s="47">
        <v>1500</v>
      </c>
      <c r="E19" s="17" t="str">
        <f>Sectors!C20</f>
        <v>Primary</v>
      </c>
      <c r="F19" s="48" t="str">
        <f>Sectors!E20</f>
        <v>Electroequ</v>
      </c>
      <c r="G19" s="49">
        <v>1.32</v>
      </c>
      <c r="H19" s="50">
        <v>20</v>
      </c>
      <c r="I19" s="116" t="s">
        <v>373</v>
      </c>
      <c r="J19" s="32"/>
    </row>
    <row r="20" spans="1:10" ht="12.75">
      <c r="A20" s="5" t="s">
        <v>30</v>
      </c>
      <c r="B20" s="45">
        <v>243816.2</v>
      </c>
      <c r="C20" s="46">
        <v>1</v>
      </c>
      <c r="D20" s="47">
        <v>1500</v>
      </c>
      <c r="E20" s="17" t="str">
        <f>Sectors!C21</f>
        <v>Meat</v>
      </c>
      <c r="F20" s="48" t="str">
        <f>Sectors!E21</f>
        <v>Machinery</v>
      </c>
      <c r="G20" s="49">
        <v>1.23</v>
      </c>
      <c r="H20" s="50">
        <v>70</v>
      </c>
      <c r="I20" s="116" t="s">
        <v>373</v>
      </c>
      <c r="J20" s="32"/>
    </row>
    <row r="21" spans="1:10" ht="12.75">
      <c r="A21" s="5" t="s">
        <v>31</v>
      </c>
      <c r="B21" s="45">
        <v>274808</v>
      </c>
      <c r="C21" s="55">
        <v>1.17</v>
      </c>
      <c r="D21" s="56">
        <v>500</v>
      </c>
      <c r="E21" s="17" t="str">
        <f>Sectors!C22</f>
        <v>Meat</v>
      </c>
      <c r="F21" s="48" t="str">
        <f>Sectors!E22</f>
        <v>OthSer</v>
      </c>
      <c r="G21" s="49">
        <v>1.4</v>
      </c>
      <c r="H21" s="50">
        <v>140</v>
      </c>
      <c r="I21" s="116" t="s">
        <v>373</v>
      </c>
      <c r="J21" s="32"/>
    </row>
    <row r="22" spans="1:10" ht="12.75">
      <c r="A22" s="5" t="s">
        <v>33</v>
      </c>
      <c r="B22" s="45">
        <v>175548</v>
      </c>
      <c r="C22" s="55">
        <v>1.17</v>
      </c>
      <c r="D22" s="56">
        <v>52</v>
      </c>
      <c r="E22" s="17" t="str">
        <f>Sectors!C23</f>
        <v>OilFats</v>
      </c>
      <c r="F22" s="48" t="str">
        <f>Sectors!E23</f>
        <v>Construct</v>
      </c>
      <c r="G22" s="49">
        <v>1.4</v>
      </c>
      <c r="H22" s="50">
        <v>140</v>
      </c>
      <c r="I22" s="116" t="s">
        <v>373</v>
      </c>
      <c r="J22" s="32"/>
    </row>
    <row r="23" spans="1:10" ht="12.75">
      <c r="A23" s="5" t="s">
        <v>35</v>
      </c>
      <c r="B23" s="45">
        <v>287264.1</v>
      </c>
      <c r="C23" s="55">
        <v>1.17</v>
      </c>
      <c r="D23" s="56">
        <v>111</v>
      </c>
      <c r="E23" s="17" t="str">
        <f>Sectors!C24</f>
        <v>Dairy</v>
      </c>
      <c r="F23" s="48" t="str">
        <f>Sectors!E24</f>
        <v>Trade</v>
      </c>
      <c r="G23" s="49">
        <v>1.4</v>
      </c>
      <c r="H23" s="50">
        <v>140</v>
      </c>
      <c r="I23" s="116" t="s">
        <v>373</v>
      </c>
      <c r="J23" s="32"/>
    </row>
    <row r="24" spans="1:10" ht="12.75">
      <c r="A24" s="5" t="s">
        <v>37</v>
      </c>
      <c r="B24" s="45">
        <v>144483.2</v>
      </c>
      <c r="C24" s="55">
        <v>1.17</v>
      </c>
      <c r="D24" s="56">
        <v>75</v>
      </c>
      <c r="E24" s="17" t="str">
        <f>Sectors!C25</f>
        <v>Cereals</v>
      </c>
      <c r="F24" s="48" t="str">
        <f>Sectors!E25</f>
        <v>Transport</v>
      </c>
      <c r="G24" s="49">
        <v>1.4000000000000001</v>
      </c>
      <c r="H24" s="50">
        <v>140.00000000000003</v>
      </c>
      <c r="I24" s="116"/>
      <c r="J24" s="32"/>
    </row>
    <row r="25" spans="1:10" ht="12.75">
      <c r="A25" s="5" t="s">
        <v>39</v>
      </c>
      <c r="B25" s="45">
        <v>102641.6</v>
      </c>
      <c r="C25" s="55">
        <v>1.17</v>
      </c>
      <c r="D25" s="56">
        <v>30</v>
      </c>
      <c r="E25" s="17" t="str">
        <f>Sectors!C26</f>
        <v>Sugar</v>
      </c>
      <c r="F25" s="48" t="str">
        <f>Sectors!E26</f>
        <v>Communic</v>
      </c>
      <c r="G25" s="49">
        <v>1.3999999999999997</v>
      </c>
      <c r="H25" s="50">
        <v>140</v>
      </c>
      <c r="I25" s="116" t="s">
        <v>373</v>
      </c>
      <c r="J25" s="32"/>
    </row>
    <row r="26" spans="1:10" ht="12.75">
      <c r="A26" s="5" t="s">
        <v>41</v>
      </c>
      <c r="B26" s="45">
        <v>1092661.9</v>
      </c>
      <c r="C26" s="55">
        <v>1.17</v>
      </c>
      <c r="D26" s="56">
        <v>105</v>
      </c>
      <c r="E26" s="17" t="str">
        <f>Sectors!C27</f>
        <v>Food</v>
      </c>
      <c r="F26" s="48" t="str">
        <f>Sectors!E27</f>
        <v>Finance</v>
      </c>
      <c r="G26" s="49">
        <v>1.4000000000000001</v>
      </c>
      <c r="H26" s="50">
        <v>140</v>
      </c>
      <c r="I26" s="116" t="s">
        <v>373</v>
      </c>
      <c r="J26" s="32"/>
    </row>
    <row r="27" spans="1:10" ht="12.75">
      <c r="A27" s="5" t="s">
        <v>43</v>
      </c>
      <c r="B27" s="45">
        <v>619777.4</v>
      </c>
      <c r="C27" s="55">
        <v>1.53</v>
      </c>
      <c r="D27" s="56">
        <v>45</v>
      </c>
      <c r="E27" s="17" t="str">
        <f>Sectors!C28</f>
        <v>Food</v>
      </c>
      <c r="F27" s="48" t="str">
        <f>Sectors!E28</f>
        <v>Business</v>
      </c>
      <c r="G27" s="49">
        <v>1.4</v>
      </c>
      <c r="H27" s="50">
        <v>140</v>
      </c>
      <c r="I27" s="116" t="s">
        <v>373</v>
      </c>
      <c r="J27" s="32"/>
    </row>
    <row r="28" spans="1:10" ht="12.75">
      <c r="A28" s="5" t="s">
        <v>45</v>
      </c>
      <c r="B28" s="45">
        <v>731196.4</v>
      </c>
      <c r="C28" s="55">
        <v>1.12</v>
      </c>
      <c r="D28" s="56">
        <v>300</v>
      </c>
      <c r="E28" s="17" t="str">
        <f>Sectors!C29</f>
        <v>Textile</v>
      </c>
      <c r="F28" s="48">
        <f>Sectors!E29</f>
      </c>
      <c r="G28" s="49"/>
      <c r="H28" s="50"/>
      <c r="I28" s="31"/>
      <c r="J28" s="32"/>
    </row>
    <row r="29" spans="1:10" ht="12.75">
      <c r="A29" s="5" t="s">
        <v>47</v>
      </c>
      <c r="B29" s="45">
        <v>501453.3</v>
      </c>
      <c r="C29" s="55">
        <v>1.1</v>
      </c>
      <c r="D29" s="56">
        <v>750</v>
      </c>
      <c r="E29" s="17" t="str">
        <f>Sectors!C30</f>
        <v>Textile</v>
      </c>
      <c r="F29" s="48">
        <f>Sectors!E30</f>
      </c>
      <c r="G29" s="49"/>
      <c r="H29" s="50"/>
      <c r="I29" s="31"/>
      <c r="J29" s="32"/>
    </row>
    <row r="30" spans="1:10" ht="12.75">
      <c r="A30" s="5" t="s">
        <v>49</v>
      </c>
      <c r="B30" s="45">
        <v>205426.8</v>
      </c>
      <c r="C30" s="55">
        <v>1.1</v>
      </c>
      <c r="D30" s="56">
        <v>350</v>
      </c>
      <c r="E30" s="17" t="str">
        <f>Sectors!C31</f>
        <v>Textile</v>
      </c>
      <c r="F30" s="48">
        <f>Sectors!E31</f>
      </c>
      <c r="G30" s="49"/>
      <c r="H30" s="50"/>
      <c r="I30" s="31"/>
      <c r="J30" s="32"/>
    </row>
    <row r="31" spans="1:10" ht="12.75">
      <c r="A31" s="5" t="s">
        <v>51</v>
      </c>
      <c r="B31" s="45">
        <v>556821.5</v>
      </c>
      <c r="C31" s="55">
        <v>1.2</v>
      </c>
      <c r="D31" s="56">
        <v>400</v>
      </c>
      <c r="E31" s="17" t="str">
        <f>Sectors!C32</f>
        <v>WoodPaper</v>
      </c>
      <c r="F31" s="48">
        <f>Sectors!E32</f>
      </c>
      <c r="G31" s="49"/>
      <c r="H31" s="50"/>
      <c r="I31" s="31"/>
      <c r="J31" s="32"/>
    </row>
    <row r="32" spans="1:10" ht="12.75">
      <c r="A32" s="5" t="s">
        <v>53</v>
      </c>
      <c r="B32" s="45">
        <v>1136470.8</v>
      </c>
      <c r="C32" s="55">
        <v>1.19</v>
      </c>
      <c r="D32" s="56">
        <v>200</v>
      </c>
      <c r="E32" s="17" t="str">
        <f>Sectors!C33</f>
        <v>WoodPaper</v>
      </c>
      <c r="F32" s="48">
        <f>Sectors!E33</f>
      </c>
      <c r="G32" s="49"/>
      <c r="H32" s="50"/>
      <c r="I32" s="31"/>
      <c r="J32" s="32"/>
    </row>
    <row r="33" spans="1:10" ht="12.75">
      <c r="A33" s="5" t="s">
        <v>54</v>
      </c>
      <c r="B33" s="45">
        <v>621648.1</v>
      </c>
      <c r="C33" s="55">
        <v>1.1</v>
      </c>
      <c r="D33" s="56">
        <v>500</v>
      </c>
      <c r="E33" s="17" t="str">
        <f>Sectors!C34</f>
        <v>Primary</v>
      </c>
      <c r="F33" s="48">
        <f>Sectors!E34</f>
      </c>
      <c r="G33" s="49"/>
      <c r="H33" s="50"/>
      <c r="I33" s="31"/>
      <c r="J33" s="32"/>
    </row>
    <row r="34" spans="1:10" ht="12.75">
      <c r="A34" s="5" t="s">
        <v>55</v>
      </c>
      <c r="B34" s="45">
        <v>2490224.2</v>
      </c>
      <c r="C34" s="55">
        <v>1.27</v>
      </c>
      <c r="D34" s="56">
        <v>30</v>
      </c>
      <c r="E34" s="17" t="str">
        <f>Sectors!C35</f>
        <v>Chemicals</v>
      </c>
      <c r="F34" s="48">
        <f>Sectors!E35</f>
      </c>
      <c r="G34" s="49"/>
      <c r="H34" s="50"/>
      <c r="I34" s="31"/>
      <c r="J34" s="32"/>
    </row>
    <row r="35" spans="1:10" ht="12.75">
      <c r="A35" s="5" t="s">
        <v>56</v>
      </c>
      <c r="B35" s="45">
        <v>709957.3</v>
      </c>
      <c r="C35" s="55">
        <v>1.19</v>
      </c>
      <c r="D35" s="56">
        <v>100</v>
      </c>
      <c r="E35" s="17" t="str">
        <f>Sectors!C36</f>
        <v>OthManuf</v>
      </c>
      <c r="F35" s="48">
        <f>Sectors!E36</f>
      </c>
      <c r="G35" s="49"/>
      <c r="H35" s="50"/>
      <c r="I35" s="31"/>
      <c r="J35" s="32"/>
    </row>
    <row r="36" spans="1:10" ht="12.75">
      <c r="A36" s="5" t="s">
        <v>58</v>
      </c>
      <c r="B36" s="45">
        <v>834500.2</v>
      </c>
      <c r="C36" s="55">
        <v>1.17</v>
      </c>
      <c r="D36" s="56">
        <v>40</v>
      </c>
      <c r="E36" s="17" t="str">
        <f>Sectors!C37</f>
        <v>Metal</v>
      </c>
      <c r="F36" s="48">
        <f>Sectors!E37</f>
      </c>
      <c r="G36" s="48"/>
      <c r="H36" s="50"/>
      <c r="I36" s="31"/>
      <c r="J36" s="32"/>
    </row>
    <row r="37" spans="1:10" ht="12.75">
      <c r="A37" s="5" t="s">
        <v>60</v>
      </c>
      <c r="B37" s="45">
        <v>457825.8</v>
      </c>
      <c r="C37" s="55">
        <v>1.2</v>
      </c>
      <c r="D37" s="56">
        <v>70</v>
      </c>
      <c r="E37" s="17" t="str">
        <f>Sectors!C38</f>
        <v>Metal</v>
      </c>
      <c r="F37" s="48">
        <f>Sectors!E38</f>
      </c>
      <c r="G37" s="48"/>
      <c r="H37" s="50"/>
      <c r="I37" s="31"/>
      <c r="J37" s="32"/>
    </row>
    <row r="38" spans="1:10" ht="12.75">
      <c r="A38" s="5" t="s">
        <v>62</v>
      </c>
      <c r="B38" s="45">
        <v>932658.7</v>
      </c>
      <c r="C38" s="55">
        <v>1.2</v>
      </c>
      <c r="D38" s="56">
        <v>500</v>
      </c>
      <c r="E38" s="17" t="str">
        <f>Sectors!C39</f>
        <v>OthManuf</v>
      </c>
      <c r="F38" s="48">
        <f>Sectors!E39</f>
      </c>
      <c r="G38" s="48"/>
      <c r="H38" s="50"/>
      <c r="I38" s="31"/>
      <c r="J38" s="32"/>
    </row>
    <row r="39" spans="1:10" ht="12.75">
      <c r="A39" s="5" t="s">
        <v>64</v>
      </c>
      <c r="B39" s="45">
        <v>1601781.3</v>
      </c>
      <c r="C39" s="55">
        <v>1.1</v>
      </c>
      <c r="D39" s="56">
        <v>60</v>
      </c>
      <c r="E39" s="17" t="str">
        <f>Sectors!C40</f>
        <v>MotorVeh</v>
      </c>
      <c r="F39" s="48">
        <f>Sectors!E40</f>
      </c>
      <c r="G39" s="48"/>
      <c r="H39" s="50"/>
      <c r="I39" s="31"/>
      <c r="J39" s="32"/>
    </row>
    <row r="40" spans="1:10" ht="12.75">
      <c r="A40" s="5" t="s">
        <v>66</v>
      </c>
      <c r="B40" s="45">
        <v>413947.7</v>
      </c>
      <c r="C40" s="55">
        <v>1.2</v>
      </c>
      <c r="D40" s="56">
        <v>60</v>
      </c>
      <c r="E40" s="17" t="str">
        <f>Sectors!C41</f>
        <v>TrspEqNec</v>
      </c>
      <c r="F40" s="48">
        <f>Sectors!E41</f>
      </c>
      <c r="G40" s="48"/>
      <c r="H40" s="50"/>
      <c r="I40" s="31"/>
      <c r="J40" s="32"/>
    </row>
    <row r="41" spans="1:10" ht="12.75">
      <c r="A41" s="5" t="s">
        <v>68</v>
      </c>
      <c r="B41" s="45">
        <v>1548717.6</v>
      </c>
      <c r="C41" s="55">
        <v>1.32</v>
      </c>
      <c r="D41" s="56">
        <v>20</v>
      </c>
      <c r="E41" s="17" t="str">
        <f>Sectors!C42</f>
        <v>Electroequ</v>
      </c>
      <c r="F41" s="48">
        <f>Sectors!E42</f>
      </c>
      <c r="G41" s="48"/>
      <c r="H41" s="50"/>
      <c r="I41" s="31"/>
      <c r="J41" s="32"/>
    </row>
    <row r="42" spans="1:10" ht="12.75">
      <c r="A42" s="5" t="s">
        <v>70</v>
      </c>
      <c r="B42" s="45">
        <v>2392706.5</v>
      </c>
      <c r="C42" s="55">
        <v>1.23</v>
      </c>
      <c r="D42" s="56">
        <v>70</v>
      </c>
      <c r="E42" s="17" t="str">
        <f>Sectors!C43</f>
        <v>Machinery</v>
      </c>
      <c r="F42" s="48">
        <f>Sectors!E43</f>
      </c>
      <c r="G42" s="48"/>
      <c r="H42" s="50"/>
      <c r="I42" s="31"/>
      <c r="J42" s="32"/>
    </row>
    <row r="43" spans="1:10" ht="12.75">
      <c r="A43" s="5" t="s">
        <v>72</v>
      </c>
      <c r="B43" s="45">
        <v>582260.1</v>
      </c>
      <c r="C43" s="55">
        <v>1.25</v>
      </c>
      <c r="D43" s="56">
        <v>140</v>
      </c>
      <c r="E43" s="17" t="str">
        <f>Sectors!C44</f>
        <v>OthManuf</v>
      </c>
      <c r="F43" s="48">
        <f>Sectors!E44</f>
      </c>
      <c r="G43" s="48"/>
      <c r="H43" s="50"/>
      <c r="I43" s="31"/>
      <c r="J43" s="32"/>
    </row>
    <row r="44" spans="1:10" ht="12.75">
      <c r="A44" s="5" t="s">
        <v>74</v>
      </c>
      <c r="B44" s="45">
        <v>968883.9</v>
      </c>
      <c r="C44" s="55">
        <v>1.4</v>
      </c>
      <c r="D44" s="56">
        <v>140</v>
      </c>
      <c r="E44" s="17" t="str">
        <f>Sectors!C45</f>
        <v>OthSer</v>
      </c>
      <c r="F44" s="48">
        <f>Sectors!E45</f>
      </c>
      <c r="G44" s="48"/>
      <c r="H44" s="50"/>
      <c r="I44" s="31"/>
      <c r="J44" s="32"/>
    </row>
    <row r="45" spans="1:10" ht="12.75">
      <c r="A45" s="5" t="s">
        <v>76</v>
      </c>
      <c r="B45" s="45">
        <v>92368</v>
      </c>
      <c r="C45" s="55">
        <v>1.4</v>
      </c>
      <c r="D45" s="56">
        <v>140</v>
      </c>
      <c r="E45" s="17" t="str">
        <f>Sectors!C46</f>
        <v>OthSer</v>
      </c>
      <c r="F45" s="48">
        <f>Sectors!E46</f>
      </c>
      <c r="G45" s="48"/>
      <c r="H45" s="50"/>
      <c r="I45" s="31"/>
      <c r="J45" s="32"/>
    </row>
    <row r="46" spans="1:10" ht="12.75">
      <c r="A46" s="8" t="s">
        <v>77</v>
      </c>
      <c r="B46" s="52">
        <v>182823.8</v>
      </c>
      <c r="C46" s="57">
        <v>1.4</v>
      </c>
      <c r="D46" s="58">
        <v>140</v>
      </c>
      <c r="E46" s="17" t="str">
        <f>Sectors!C47</f>
        <v>OthSer</v>
      </c>
      <c r="F46" s="48">
        <f>Sectors!E47</f>
      </c>
      <c r="G46" s="48"/>
      <c r="H46" s="50"/>
      <c r="I46" s="31"/>
      <c r="J46" s="32"/>
    </row>
    <row r="47" spans="1:10" ht="12.75">
      <c r="A47" s="8" t="s">
        <v>79</v>
      </c>
      <c r="B47" s="52">
        <v>3957727</v>
      </c>
      <c r="C47" s="57">
        <v>1.4</v>
      </c>
      <c r="D47" s="58">
        <v>140</v>
      </c>
      <c r="E47" s="17" t="str">
        <f>Sectors!C48</f>
        <v>Construct</v>
      </c>
      <c r="F47" s="48">
        <f>Sectors!E48</f>
      </c>
      <c r="G47" s="48"/>
      <c r="H47" s="50"/>
      <c r="I47" s="31"/>
      <c r="J47" s="32"/>
    </row>
    <row r="48" spans="1:10" ht="12.75">
      <c r="A48" s="8" t="s">
        <v>81</v>
      </c>
      <c r="B48" s="52">
        <v>6231313</v>
      </c>
      <c r="C48" s="57">
        <v>1.4</v>
      </c>
      <c r="D48" s="58">
        <v>140</v>
      </c>
      <c r="E48" s="17" t="str">
        <f>Sectors!C49</f>
        <v>Trade</v>
      </c>
      <c r="F48" s="48">
        <f>Sectors!E49</f>
      </c>
      <c r="G48" s="48"/>
      <c r="H48" s="50"/>
      <c r="I48" s="31"/>
      <c r="J48" s="32"/>
    </row>
    <row r="49" spans="1:10" ht="12.75">
      <c r="A49" s="8" t="s">
        <v>83</v>
      </c>
      <c r="B49" s="52">
        <v>2010724.9</v>
      </c>
      <c r="C49" s="57">
        <v>1.4</v>
      </c>
      <c r="D49" s="58">
        <v>140</v>
      </c>
      <c r="E49" s="17" t="str">
        <f>Sectors!C50</f>
        <v>Transport</v>
      </c>
      <c r="F49" s="48">
        <f>Sectors!E50</f>
      </c>
      <c r="G49" s="48"/>
      <c r="H49" s="50"/>
      <c r="I49" s="31"/>
      <c r="J49" s="32"/>
    </row>
    <row r="50" spans="1:10" ht="12.75">
      <c r="A50" s="8" t="s">
        <v>85</v>
      </c>
      <c r="B50" s="52">
        <v>343979.8</v>
      </c>
      <c r="C50" s="57">
        <v>1.4</v>
      </c>
      <c r="D50" s="58">
        <v>140</v>
      </c>
      <c r="E50" s="17" t="str">
        <f>Sectors!C51</f>
        <v>Transport</v>
      </c>
      <c r="F50" s="48">
        <f>Sectors!E51</f>
      </c>
      <c r="G50" s="48"/>
      <c r="H50" s="50"/>
      <c r="I50" s="31"/>
      <c r="J50" s="32"/>
    </row>
    <row r="51" spans="1:10" ht="12.75">
      <c r="A51" s="8" t="s">
        <v>87</v>
      </c>
      <c r="B51" s="52">
        <v>394845.9</v>
      </c>
      <c r="C51" s="57">
        <v>1.4</v>
      </c>
      <c r="D51" s="58">
        <v>140</v>
      </c>
      <c r="E51" s="17" t="str">
        <f>Sectors!C52</f>
        <v>Transport</v>
      </c>
      <c r="F51" s="48">
        <f>Sectors!E52</f>
      </c>
      <c r="G51" s="48"/>
      <c r="H51" s="50"/>
      <c r="I51" s="31"/>
      <c r="J51" s="32"/>
    </row>
    <row r="52" spans="1:10" ht="12.75">
      <c r="A52" s="8" t="s">
        <v>89</v>
      </c>
      <c r="B52" s="52">
        <v>882222</v>
      </c>
      <c r="C52" s="57">
        <v>1.4</v>
      </c>
      <c r="D52" s="58">
        <v>140</v>
      </c>
      <c r="E52" s="17" t="str">
        <f>Sectors!C53</f>
        <v>Communic</v>
      </c>
      <c r="F52" s="48">
        <f>Sectors!E53</f>
      </c>
      <c r="G52" s="48"/>
      <c r="H52" s="50"/>
      <c r="I52" s="31"/>
      <c r="J52" s="32"/>
    </row>
    <row r="53" spans="1:10" ht="12.75">
      <c r="A53" s="8" t="s">
        <v>91</v>
      </c>
      <c r="B53" s="52">
        <v>1959158.8</v>
      </c>
      <c r="C53" s="57">
        <v>1.4</v>
      </c>
      <c r="D53" s="58">
        <v>140</v>
      </c>
      <c r="E53" s="17" t="str">
        <f>Sectors!C54</f>
        <v>Finance</v>
      </c>
      <c r="F53" s="48">
        <f>Sectors!E54</f>
      </c>
      <c r="G53" s="48"/>
      <c r="H53" s="50"/>
      <c r="I53" s="31"/>
      <c r="J53" s="32"/>
    </row>
    <row r="54" spans="1:10" ht="12.75">
      <c r="A54" s="8" t="s">
        <v>93</v>
      </c>
      <c r="B54" s="52">
        <v>843462.6</v>
      </c>
      <c r="C54" s="57">
        <v>1.4</v>
      </c>
      <c r="D54" s="58">
        <v>140</v>
      </c>
      <c r="E54" s="17" t="str">
        <f>Sectors!C55</f>
        <v>Finance</v>
      </c>
      <c r="F54" s="48">
        <f>Sectors!E55</f>
      </c>
      <c r="G54" s="48"/>
      <c r="H54" s="50"/>
      <c r="I54" s="31"/>
      <c r="J54" s="32"/>
    </row>
    <row r="55" spans="1:10" ht="12.75">
      <c r="A55" s="8" t="s">
        <v>95</v>
      </c>
      <c r="B55" s="52">
        <v>4467000.5</v>
      </c>
      <c r="C55" s="57">
        <v>1.4</v>
      </c>
      <c r="D55" s="58">
        <v>140</v>
      </c>
      <c r="E55" s="17" t="str">
        <f>Sectors!C56</f>
        <v>Business</v>
      </c>
      <c r="F55" s="48">
        <f>Sectors!E56</f>
      </c>
      <c r="G55" s="48"/>
      <c r="H55" s="50"/>
      <c r="I55" s="31"/>
      <c r="J55" s="32"/>
    </row>
    <row r="56" spans="1:10" ht="12.75">
      <c r="A56" s="8" t="s">
        <v>97</v>
      </c>
      <c r="B56" s="52">
        <v>2294720.3</v>
      </c>
      <c r="C56" s="57">
        <v>1.4</v>
      </c>
      <c r="D56" s="58">
        <v>140</v>
      </c>
      <c r="E56" s="17" t="str">
        <f>Sectors!C57</f>
        <v>OthSer</v>
      </c>
      <c r="F56" s="48">
        <f>Sectors!E57</f>
      </c>
      <c r="G56" s="48"/>
      <c r="H56" s="50"/>
      <c r="I56" s="31"/>
      <c r="J56" s="32"/>
    </row>
    <row r="57" spans="1:10" ht="12.75">
      <c r="A57" s="8" t="s">
        <v>99</v>
      </c>
      <c r="B57" s="52">
        <v>5791076</v>
      </c>
      <c r="C57" s="57">
        <v>1.4</v>
      </c>
      <c r="D57" s="58">
        <v>140</v>
      </c>
      <c r="E57" s="17" t="str">
        <f>Sectors!C58</f>
        <v>OthSer</v>
      </c>
      <c r="F57" s="48">
        <f>Sectors!E58</f>
      </c>
      <c r="G57" s="48"/>
      <c r="H57" s="50"/>
      <c r="I57" s="31"/>
      <c r="J57" s="32"/>
    </row>
    <row r="58" spans="1:10" ht="12.75">
      <c r="A58" s="8" t="s">
        <v>101</v>
      </c>
      <c r="B58" s="52">
        <v>1870487.6</v>
      </c>
      <c r="C58" s="57">
        <v>1.4</v>
      </c>
      <c r="D58" s="58">
        <v>140</v>
      </c>
      <c r="E58" s="17" t="str">
        <f>Sectors!C59</f>
        <v>OthSer</v>
      </c>
      <c r="F58" s="48">
        <f>Sectors!E59</f>
      </c>
      <c r="G58" s="48"/>
      <c r="H58" s="50"/>
      <c r="I58" s="31"/>
      <c r="J58" s="32"/>
    </row>
  </sheetData>
  <sheetProtection sheet="1" objects="1" scenarios="1"/>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CEPII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Agrégation des données GTAP pour MIRAGE</dc:title>
  <dc:subject/>
  <dc:creator>David Laborde</dc:creator>
  <cp:keywords/>
  <dc:description/>
  <cp:lastModifiedBy>decreux</cp:lastModifiedBy>
  <cp:lastPrinted>2004-02-26T18:33:30Z</cp:lastPrinted>
  <dcterms:created xsi:type="dcterms:W3CDTF">2003-08-22T07:36:06Z</dcterms:created>
  <dcterms:modified xsi:type="dcterms:W3CDTF">2010-05-11T09:54:51Z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